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ES DOCUMENTS\Maryse\Actuel\PONDÉRATION À PRIORI\Pondération 2017-2018\"/>
    </mc:Choice>
  </mc:AlternateContent>
  <bookViews>
    <workbookView xWindow="-30" yWindow="15" windowWidth="15480" windowHeight="10110" tabRatio="766" firstSheet="1" activeTab="7"/>
  </bookViews>
  <sheets>
    <sheet name="ADAPTATION - PRIMAIRE" sheetId="6" r:id="rId1"/>
    <sheet name="ADAPTATION - SECONDAIRE" sheetId="5" r:id="rId2"/>
    <sheet name="PRÉSCOLAIRE" sheetId="1" r:id="rId3"/>
    <sheet name="PRIMAIRE MILIEUX ORDINAIRES" sheetId="2" r:id="rId4"/>
    <sheet name="GPAÉ MILIEUX ORDINAIRES" sheetId="7" r:id="rId5"/>
    <sheet name="PRIMAIRE MILIEUX DÉFAVORISÉS" sheetId="3" r:id="rId6"/>
    <sheet name="GPAÉ MILIEUX DÉFAVORISÉS" sheetId="8" r:id="rId7"/>
    <sheet name="SECONDAIRE" sheetId="4" r:id="rId8"/>
  </sheets>
  <calcPr calcId="162913"/>
</workbook>
</file>

<file path=xl/calcChain.xml><?xml version="1.0" encoding="utf-8"?>
<calcChain xmlns="http://schemas.openxmlformats.org/spreadsheetml/2006/main">
  <c r="H9" i="7" l="1"/>
  <c r="H13" i="7" s="1"/>
  <c r="F9" i="8"/>
  <c r="F13" i="8" s="1"/>
  <c r="F9" i="2"/>
  <c r="F12" i="4"/>
  <c r="F11" i="4"/>
  <c r="F10" i="4"/>
  <c r="E14" i="4"/>
  <c r="F13" i="4"/>
  <c r="F14" i="4"/>
  <c r="D12" i="4"/>
  <c r="D11" i="4"/>
  <c r="D10" i="4"/>
  <c r="D14" i="4" s="1"/>
  <c r="L11" i="8"/>
  <c r="L10" i="8"/>
  <c r="L9" i="8"/>
  <c r="L13" i="8" s="1"/>
  <c r="N11" i="3"/>
  <c r="N10" i="3"/>
  <c r="N9" i="3"/>
  <c r="N13" i="3" s="1"/>
  <c r="L11" i="3"/>
  <c r="L10" i="3"/>
  <c r="L9" i="3"/>
  <c r="L13" i="3" s="1"/>
  <c r="L11" i="7"/>
  <c r="L10" i="7"/>
  <c r="L9" i="7"/>
  <c r="L13" i="7" s="1"/>
  <c r="N11" i="2"/>
  <c r="N10" i="2"/>
  <c r="N13" i="2" s="1"/>
  <c r="N9" i="2"/>
  <c r="L11" i="2"/>
  <c r="L10" i="2"/>
  <c r="L9" i="2"/>
  <c r="L13" i="2" s="1"/>
  <c r="J12" i="8"/>
  <c r="J11" i="8"/>
  <c r="J10" i="8"/>
  <c r="J9" i="8"/>
  <c r="J13" i="8" s="1"/>
  <c r="H12" i="8"/>
  <c r="H11" i="8"/>
  <c r="H10" i="8"/>
  <c r="H9" i="8"/>
  <c r="F12" i="8"/>
  <c r="F11" i="8"/>
  <c r="F10" i="8"/>
  <c r="D11" i="8"/>
  <c r="D13" i="8" s="1"/>
  <c r="D10" i="8"/>
  <c r="D9" i="8"/>
  <c r="L12" i="8"/>
  <c r="K13" i="8"/>
  <c r="I13" i="8"/>
  <c r="H13" i="8"/>
  <c r="G13" i="8"/>
  <c r="E13" i="8"/>
  <c r="D12" i="8"/>
  <c r="C13" i="8"/>
  <c r="J9" i="7"/>
  <c r="J13" i="7" s="1"/>
  <c r="J10" i="7"/>
  <c r="J11" i="7"/>
  <c r="J12" i="7"/>
  <c r="I13" i="7"/>
  <c r="H11" i="7"/>
  <c r="H10" i="7"/>
  <c r="F11" i="7"/>
  <c r="F10" i="7"/>
  <c r="F13" i="7" s="1"/>
  <c r="F9" i="7"/>
  <c r="D11" i="7"/>
  <c r="D10" i="7"/>
  <c r="D9" i="7"/>
  <c r="D12" i="7"/>
  <c r="D13" i="7"/>
  <c r="C13" i="7"/>
  <c r="L12" i="7"/>
  <c r="K13" i="7"/>
  <c r="H12" i="7"/>
  <c r="G13" i="7"/>
  <c r="F12" i="7"/>
  <c r="E13" i="7"/>
  <c r="L12" i="3"/>
  <c r="K13" i="3"/>
  <c r="J9" i="3"/>
  <c r="J10" i="3"/>
  <c r="J11" i="3"/>
  <c r="J12" i="3"/>
  <c r="J13" i="3"/>
  <c r="I13" i="3"/>
  <c r="L12" i="2"/>
  <c r="K13" i="2"/>
  <c r="J9" i="2"/>
  <c r="J13" i="2" s="1"/>
  <c r="J10" i="2"/>
  <c r="J11" i="2"/>
  <c r="J12" i="2"/>
  <c r="I13" i="2"/>
  <c r="F9" i="3"/>
  <c r="D21" i="6"/>
  <c r="C21" i="6"/>
  <c r="C22" i="6" s="1"/>
  <c r="C21" i="5"/>
  <c r="D21" i="5"/>
  <c r="C22" i="5"/>
  <c r="H10" i="4"/>
  <c r="F10" i="2"/>
  <c r="F12" i="2"/>
  <c r="F11" i="2"/>
  <c r="F13" i="2" s="1"/>
  <c r="E10" i="1"/>
  <c r="E14" i="1" s="1"/>
  <c r="E12" i="1"/>
  <c r="E11" i="1"/>
  <c r="E13" i="1"/>
  <c r="D14" i="1"/>
  <c r="J12" i="4"/>
  <c r="J11" i="4"/>
  <c r="J10" i="4"/>
  <c r="J14" i="4" s="1"/>
  <c r="H12" i="4"/>
  <c r="H14" i="4" s="1"/>
  <c r="H11" i="4"/>
  <c r="J13" i="4"/>
  <c r="I14" i="4"/>
  <c r="H13" i="4"/>
  <c r="G14" i="4"/>
  <c r="D13" i="4"/>
  <c r="C14" i="4"/>
  <c r="H9" i="3"/>
  <c r="H11" i="2"/>
  <c r="H10" i="2"/>
  <c r="F12" i="3"/>
  <c r="F13" i="3" s="1"/>
  <c r="D11" i="2"/>
  <c r="D10" i="2"/>
  <c r="D13" i="2" s="1"/>
  <c r="D9" i="3"/>
  <c r="N12" i="3"/>
  <c r="M13" i="3"/>
  <c r="H10" i="3"/>
  <c r="H11" i="3"/>
  <c r="H12" i="3"/>
  <c r="H13" i="3"/>
  <c r="G13" i="3"/>
  <c r="F10" i="3"/>
  <c r="F11" i="3"/>
  <c r="E13" i="3"/>
  <c r="D10" i="3"/>
  <c r="D13" i="3" s="1"/>
  <c r="D11" i="3"/>
  <c r="D12" i="3"/>
  <c r="C13" i="3"/>
  <c r="N12" i="2"/>
  <c r="M13" i="2"/>
  <c r="H9" i="2"/>
  <c r="H12" i="2"/>
  <c r="H13" i="2"/>
  <c r="G13" i="2"/>
  <c r="E13" i="2"/>
  <c r="C13" i="2"/>
  <c r="D9" i="2"/>
  <c r="D12" i="2"/>
</calcChain>
</file>

<file path=xl/sharedStrings.xml><?xml version="1.0" encoding="utf-8"?>
<sst xmlns="http://schemas.openxmlformats.org/spreadsheetml/2006/main" count="240" uniqueCount="88">
  <si>
    <t xml:space="preserve">PONDÉRATION À PRIORI AU PRIMAIRE POUR LES MILIEUX ORDINAIRES </t>
  </si>
  <si>
    <t>TED</t>
  </si>
  <si>
    <t>TP</t>
  </si>
  <si>
    <t>TROUBLES ENVAHISSANTS DU DÉVELOPPEMENT</t>
  </si>
  <si>
    <t>TYPE D'ÉLÈVES</t>
  </si>
  <si>
    <t>CODE</t>
  </si>
  <si>
    <t>TOTAL D'ÉLÈVES:</t>
  </si>
  <si>
    <t>MAXIMUM D'ÉLÈVES SELON LA CONVENTION:</t>
  </si>
  <si>
    <t>AUTRES ÉLÈVES INSCRITS DANS VOTRE CLASSE:</t>
  </si>
  <si>
    <t>TROUBLES RELEVANT DE LA PSYCHOPATHOLOGIE</t>
  </si>
  <si>
    <t>PONDÉRATION À PRIORI AU PRIMAIRE POUR LES MILIEUX DÉFAVORISÉS</t>
  </si>
  <si>
    <t>Liste des écoles en milieux défavorisés</t>
  </si>
  <si>
    <t>Notre-Dame de Durham-Sud</t>
  </si>
  <si>
    <t>Des 2 Rivières</t>
  </si>
  <si>
    <t>Saint-Joseph</t>
  </si>
  <si>
    <t>Sainte-Jeanne-d'Arc</t>
  </si>
  <si>
    <t>Saint-Jean</t>
  </si>
  <si>
    <t xml:space="preserve">PONDÉRATION À PRIORI AU SECONDAIRE POUR TOUS LES MILIEUX </t>
  </si>
  <si>
    <t xml:space="preserve">PONDÉRATION À PRIORI AU PRIMAIRE POUR LA MATERNELLE </t>
  </si>
  <si>
    <t>TROUBLES GRAVES DU COMPORTEMENT ASSOCIÉS À UNE DÉFICIENCE PSYCHOSOCIALE</t>
  </si>
  <si>
    <t>PONDÉRATION</t>
  </si>
  <si>
    <t>TGC</t>
  </si>
  <si>
    <r>
      <t xml:space="preserve">32
</t>
    </r>
    <r>
      <rPr>
        <b/>
        <sz val="10"/>
        <color indexed="10"/>
        <rFont val="Arial"/>
        <family val="2"/>
      </rPr>
      <t>MAXIMUM</t>
    </r>
  </si>
  <si>
    <t>NOTE: INDIQUEZ POUR CHAQUE CASE, S'IL Y A LIEU, LE NOMBRE D'ÉLÈVES INSCRITS DANS VOTRE CLASSE</t>
  </si>
  <si>
    <r>
      <t xml:space="preserve">23
</t>
    </r>
    <r>
      <rPr>
        <b/>
        <sz val="10"/>
        <color indexed="10"/>
        <rFont val="Arial"/>
        <family val="2"/>
      </rPr>
      <t>MAXIMUM</t>
    </r>
  </si>
  <si>
    <t xml:space="preserve">   3e-4e-5e SEC.</t>
  </si>
  <si>
    <t>EXPLORATION
TECHNIQUE</t>
  </si>
  <si>
    <t>5e-6e ANNÉES</t>
  </si>
  <si>
    <t>2e ANNÉE</t>
  </si>
  <si>
    <t>1re ANNÉE</t>
  </si>
  <si>
    <r>
      <t xml:space="preserve">20
</t>
    </r>
    <r>
      <rPr>
        <b/>
        <sz val="10"/>
        <color indexed="10"/>
        <rFont val="Arial"/>
        <family val="2"/>
      </rPr>
      <t>MAXIMUM</t>
    </r>
  </si>
  <si>
    <r>
      <t xml:space="preserve">24
</t>
    </r>
    <r>
      <rPr>
        <b/>
        <sz val="10"/>
        <color indexed="10"/>
        <rFont val="Arial"/>
        <family val="2"/>
      </rPr>
      <t>MAXIMUM</t>
    </r>
  </si>
  <si>
    <t>3e-4e ANNÉES</t>
  </si>
  <si>
    <r>
      <t xml:space="preserve">22
</t>
    </r>
    <r>
      <rPr>
        <b/>
        <sz val="10"/>
        <color indexed="10"/>
        <rFont val="Arial"/>
        <family val="2"/>
      </rPr>
      <t>MAXIMUM</t>
    </r>
  </si>
  <si>
    <t xml:space="preserve">  </t>
  </si>
  <si>
    <t>MATERNELLE</t>
  </si>
  <si>
    <t xml:space="preserve"> </t>
  </si>
  <si>
    <t>MAXIMUM D'ÉLÈVES
SELON LA CONVENTION:</t>
  </si>
  <si>
    <r>
      <t xml:space="preserve">26
</t>
    </r>
    <r>
      <rPr>
        <b/>
        <sz val="10"/>
        <color indexed="10"/>
        <rFont val="Arial"/>
        <family val="2"/>
      </rPr>
      <t>MAXIMUM</t>
    </r>
  </si>
  <si>
    <t>ENQUÊTE PORTANT SUR LES MOYENNES D'ÉLÈVES PAR GROUPE PRIMAIRE EHDAA</t>
  </si>
  <si>
    <t>Cote</t>
  </si>
  <si>
    <t>Gestion administrative élèves de 18 ans  (98)</t>
  </si>
  <si>
    <t>Élèves ayant des troubles graves du comportement (13-14)</t>
  </si>
  <si>
    <t>Élèves handicapés - déficience intellectuelle profonde (23)</t>
  </si>
  <si>
    <t>Total</t>
  </si>
  <si>
    <t>Total maximum</t>
  </si>
  <si>
    <t xml:space="preserve">  Cote</t>
  </si>
  <si>
    <t>Total max.</t>
  </si>
  <si>
    <t>Primaire</t>
  </si>
  <si>
    <t>Numéro du groupe:  _______________</t>
  </si>
  <si>
    <t>Élèves en difficulté d'apprentissage  (02) (21)</t>
  </si>
  <si>
    <t>Élèves présentant des troubles du comportement  (12)</t>
  </si>
  <si>
    <t>Élèves handicapés - déficience motrice légère ou organique  (33)</t>
  </si>
  <si>
    <t>Élèves handicapés - déficience langagière  (34)</t>
  </si>
  <si>
    <t>Élèves handicapés - déficience intellectuelle moyenne à sévère  (24)</t>
  </si>
  <si>
    <t>Élèves handicapés - déficience motrice grave  (36)</t>
  </si>
  <si>
    <t>Élèves handicapés - déficience visuelle  (42)</t>
  </si>
  <si>
    <t>Élèves handicapés - déficience auditive  (44)</t>
  </si>
  <si>
    <t>Élèves handicapés - déficience atypique  (99)</t>
  </si>
  <si>
    <t>Élèves handicapés - troubles relevant de la psychopathologie  (53)</t>
  </si>
  <si>
    <t>Élèves handicapés - troubles envahissants du développement  (50)</t>
  </si>
  <si>
    <t>Nombre
d'élèves</t>
  </si>
  <si>
    <t>Nom du groupe: ________________________________</t>
  </si>
  <si>
    <t>Secondaire</t>
  </si>
  <si>
    <t>Fraction =
Nombre d'élèves/cote</t>
  </si>
  <si>
    <t>ENQUÊTE PORTANT SUR LES MOYENNES D'ÉLÈVES PAR GROUPE EHDAA</t>
  </si>
  <si>
    <t xml:space="preserve"> 4e ANNÉE</t>
  </si>
  <si>
    <t>3e ANNÉE</t>
  </si>
  <si>
    <t>5e ANNÉE</t>
  </si>
  <si>
    <t>6e ANNÉE</t>
  </si>
  <si>
    <t>4e ANNÉE</t>
  </si>
  <si>
    <t>1re-2e ANNÉES</t>
  </si>
  <si>
    <t>2e-3e ANNÉES</t>
  </si>
  <si>
    <t xml:space="preserve"> 4e-5e ANNÉES</t>
  </si>
  <si>
    <t>20     MAXIMUM</t>
  </si>
  <si>
    <t xml:space="preserve">PONDÉRATION À PRIORI AU PRIMAIRE POUR LES GPAÉ MILIEUX ORDINAIRES </t>
  </si>
  <si>
    <t xml:space="preserve">PONDÉRATION À PRIORI AU PRIMAIRE POUR LES GPAÉ MILIEUX DÉFAVORISÉS </t>
  </si>
  <si>
    <t>18     MAXIMUM</t>
  </si>
  <si>
    <r>
      <t xml:space="preserve">18
</t>
    </r>
    <r>
      <rPr>
        <b/>
        <sz val="10"/>
        <color indexed="10"/>
        <rFont val="Arial"/>
        <family val="2"/>
      </rPr>
      <t>MAXIMUM</t>
    </r>
  </si>
  <si>
    <t xml:space="preserve">  TROUBLES GRAVES DU COMPORTEMENT ASSOCIÉS À UNE DÉFICIENCE PSYCHOSOCIALE</t>
  </si>
  <si>
    <t xml:space="preserve">  TROUBLES ENVAHISSANTS DU DÉVELOPPEMENT</t>
  </si>
  <si>
    <t xml:space="preserve">  TROUBLES RELEVANT DE LA PSYCHOPATHOLOGIE</t>
  </si>
  <si>
    <t xml:space="preserve">   TROUBLES RELEVANT DE LA PSYCHOPATHOLOGIE</t>
  </si>
  <si>
    <t>1re SEC.</t>
  </si>
  <si>
    <t>2e SEC.</t>
  </si>
  <si>
    <r>
      <t xml:space="preserve">28
</t>
    </r>
    <r>
      <rPr>
        <b/>
        <sz val="10"/>
        <color indexed="10"/>
        <rFont val="Arial"/>
        <family val="2"/>
      </rPr>
      <t>MAXIMUM</t>
    </r>
  </si>
  <si>
    <r>
      <t xml:space="preserve">29
</t>
    </r>
    <r>
      <rPr>
        <b/>
        <sz val="10"/>
        <color indexed="10"/>
        <rFont val="Arial"/>
        <family val="2"/>
      </rPr>
      <t>MAXIMUM</t>
    </r>
  </si>
  <si>
    <t>RÈGLES EHDAA POUR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</si>
</sst>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3" xfId="0" applyFill="1" applyBorder="1"/>
    <xf numFmtId="0" fontId="0" fillId="6" borderId="5" xfId="0" applyFill="1" applyBorder="1"/>
    <xf numFmtId="0" fontId="0" fillId="6" borderId="3" xfId="0" applyFill="1" applyBorder="1"/>
    <xf numFmtId="0" fontId="0" fillId="7" borderId="3" xfId="0" applyFill="1" applyBorder="1"/>
    <xf numFmtId="1" fontId="4" fillId="7" borderId="2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9" fillId="0" borderId="0" xfId="0" applyFont="1" applyFill="1" applyAlignment="1">
      <alignment horizontal="justify"/>
    </xf>
    <xf numFmtId="0" fontId="9" fillId="0" borderId="0" xfId="0" applyFont="1" applyFill="1" applyBorder="1" applyAlignment="1">
      <alignment horizontal="justify"/>
    </xf>
    <xf numFmtId="0" fontId="1" fillId="0" borderId="0" xfId="0" applyFont="1"/>
    <xf numFmtId="0" fontId="0" fillId="0" borderId="0" xfId="0" applyBorder="1" applyProtection="1">
      <protection locked="0"/>
    </xf>
    <xf numFmtId="0" fontId="11" fillId="0" borderId="0" xfId="0" applyFont="1"/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7" borderId="0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1" fontId="11" fillId="7" borderId="0" xfId="0" applyNumberFormat="1" applyFont="1" applyFill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/>
    </xf>
    <xf numFmtId="164" fontId="11" fillId="7" borderId="14" xfId="0" applyNumberFormat="1" applyFont="1" applyFill="1" applyBorder="1" applyAlignment="1">
      <alignment vertical="center"/>
    </xf>
    <xf numFmtId="0" fontId="0" fillId="0" borderId="0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1" fontId="10" fillId="7" borderId="0" xfId="0" applyNumberFormat="1" applyFont="1" applyFill="1" applyAlignment="1">
      <alignment horizontal="center" vertical="center"/>
    </xf>
    <xf numFmtId="164" fontId="11" fillId="7" borderId="0" xfId="0" applyNumberFormat="1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6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0" fillId="0" borderId="18" xfId="0" applyBorder="1"/>
    <xf numFmtId="0" fontId="0" fillId="0" borderId="10" xfId="0" applyBorder="1"/>
    <xf numFmtId="0" fontId="0" fillId="0" borderId="12" xfId="0" applyBorder="1"/>
    <xf numFmtId="0" fontId="3" fillId="6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"/>
    </sheetView>
  </sheetViews>
  <sheetFormatPr baseColWidth="10" defaultRowHeight="12.75" x14ac:dyDescent="0.2"/>
  <cols>
    <col min="1" max="1" width="65" customWidth="1"/>
    <col min="2" max="2" width="16.140625" bestFit="1" customWidth="1"/>
    <col min="3" max="3" width="12.85546875" customWidth="1"/>
    <col min="4" max="4" width="24.140625" customWidth="1"/>
  </cols>
  <sheetData>
    <row r="1" spans="1:7" ht="57" customHeight="1" x14ac:dyDescent="0.2">
      <c r="A1" s="93" t="s">
        <v>39</v>
      </c>
      <c r="B1" s="93"/>
      <c r="C1" s="93"/>
      <c r="D1" s="93"/>
    </row>
    <row r="2" spans="1:7" ht="21.75" customHeight="1" x14ac:dyDescent="0.25">
      <c r="A2" s="43"/>
    </row>
    <row r="3" spans="1:7" ht="29.25" customHeight="1" x14ac:dyDescent="0.25">
      <c r="A3" s="54" t="s">
        <v>62</v>
      </c>
      <c r="B3" s="46"/>
      <c r="C3" s="11"/>
    </row>
    <row r="4" spans="1:7" ht="30" customHeight="1" x14ac:dyDescent="0.25">
      <c r="A4" s="54" t="s">
        <v>49</v>
      </c>
      <c r="B4" s="46"/>
      <c r="C4" s="11"/>
    </row>
    <row r="5" spans="1:7" ht="19.5" customHeight="1" thickBot="1" x14ac:dyDescent="0.25"/>
    <row r="6" spans="1:7" ht="33.75" customHeight="1" thickBot="1" x14ac:dyDescent="0.3">
      <c r="A6" s="56" t="s">
        <v>48</v>
      </c>
      <c r="B6" s="55" t="s">
        <v>40</v>
      </c>
      <c r="C6" s="55" t="s">
        <v>61</v>
      </c>
      <c r="D6" s="66" t="s">
        <v>64</v>
      </c>
      <c r="G6" s="45"/>
    </row>
    <row r="7" spans="1:7" ht="20.25" customHeight="1" thickBot="1" x14ac:dyDescent="0.25">
      <c r="A7" s="48" t="s">
        <v>50</v>
      </c>
      <c r="B7" s="49">
        <v>16</v>
      </c>
      <c r="C7" s="50"/>
      <c r="D7" s="51"/>
    </row>
    <row r="8" spans="1:7" ht="20.25" customHeight="1" thickBot="1" x14ac:dyDescent="0.25">
      <c r="A8" s="48" t="s">
        <v>41</v>
      </c>
      <c r="B8" s="49">
        <v>16</v>
      </c>
      <c r="C8" s="50"/>
      <c r="D8" s="51"/>
    </row>
    <row r="9" spans="1:7" ht="20.25" customHeight="1" thickBot="1" x14ac:dyDescent="0.25">
      <c r="A9" s="48" t="s">
        <v>51</v>
      </c>
      <c r="B9" s="49">
        <v>12</v>
      </c>
      <c r="C9" s="50"/>
      <c r="D9" s="51"/>
    </row>
    <row r="10" spans="1:7" ht="20.25" customHeight="1" thickBot="1" x14ac:dyDescent="0.25">
      <c r="A10" s="48" t="s">
        <v>42</v>
      </c>
      <c r="B10" s="49">
        <v>9</v>
      </c>
      <c r="C10" s="50"/>
      <c r="D10" s="51"/>
    </row>
    <row r="11" spans="1:7" ht="20.25" customHeight="1" thickBot="1" x14ac:dyDescent="0.25">
      <c r="A11" s="48" t="s">
        <v>52</v>
      </c>
      <c r="B11" s="49">
        <v>14</v>
      </c>
      <c r="C11" s="50"/>
      <c r="D11" s="51"/>
    </row>
    <row r="12" spans="1:7" ht="20.25" customHeight="1" thickBot="1" x14ac:dyDescent="0.25">
      <c r="A12" s="48" t="s">
        <v>53</v>
      </c>
      <c r="B12" s="49">
        <v>8</v>
      </c>
      <c r="C12" s="50"/>
      <c r="D12" s="51"/>
    </row>
    <row r="13" spans="1:7" ht="20.25" customHeight="1" thickBot="1" x14ac:dyDescent="0.25">
      <c r="A13" s="48" t="s">
        <v>54</v>
      </c>
      <c r="B13" s="49">
        <v>12</v>
      </c>
      <c r="C13" s="50"/>
      <c r="D13" s="51"/>
    </row>
    <row r="14" spans="1:7" ht="20.25" customHeight="1" thickBot="1" x14ac:dyDescent="0.25">
      <c r="A14" s="48" t="s">
        <v>55</v>
      </c>
      <c r="B14" s="49">
        <v>10</v>
      </c>
      <c r="C14" s="50"/>
      <c r="D14" s="51"/>
    </row>
    <row r="15" spans="1:7" ht="20.25" customHeight="1" thickBot="1" x14ac:dyDescent="0.25">
      <c r="A15" s="48" t="s">
        <v>43</v>
      </c>
      <c r="B15" s="49">
        <v>6</v>
      </c>
      <c r="C15" s="50"/>
      <c r="D15" s="51"/>
    </row>
    <row r="16" spans="1:7" ht="20.25" customHeight="1" thickBot="1" x14ac:dyDescent="0.25">
      <c r="A16" s="48" t="s">
        <v>56</v>
      </c>
      <c r="B16" s="49">
        <v>7</v>
      </c>
      <c r="C16" s="50"/>
      <c r="D16" s="51"/>
    </row>
    <row r="17" spans="1:4" ht="20.25" customHeight="1" thickBot="1" x14ac:dyDescent="0.25">
      <c r="A17" s="48" t="s">
        <v>57</v>
      </c>
      <c r="B17" s="49">
        <v>7</v>
      </c>
      <c r="C17" s="50"/>
      <c r="D17" s="51"/>
    </row>
    <row r="18" spans="1:4" ht="20.25" customHeight="1" thickBot="1" x14ac:dyDescent="0.25">
      <c r="A18" s="52" t="s">
        <v>58</v>
      </c>
      <c r="B18" s="49">
        <v>10</v>
      </c>
      <c r="C18" s="50"/>
      <c r="D18" s="51"/>
    </row>
    <row r="19" spans="1:4" ht="20.25" customHeight="1" thickBot="1" x14ac:dyDescent="0.25">
      <c r="A19" s="48" t="s">
        <v>59</v>
      </c>
      <c r="B19" s="49">
        <v>7</v>
      </c>
      <c r="C19" s="50"/>
      <c r="D19" s="51"/>
    </row>
    <row r="20" spans="1:4" ht="20.25" customHeight="1" thickBot="1" x14ac:dyDescent="0.25">
      <c r="A20" s="48" t="s">
        <v>60</v>
      </c>
      <c r="B20" s="49">
        <v>7</v>
      </c>
      <c r="C20" s="50"/>
      <c r="D20" s="51"/>
    </row>
    <row r="21" spans="1:4" ht="20.25" customHeight="1" thickBot="1" x14ac:dyDescent="0.25">
      <c r="A21" s="53"/>
      <c r="B21" s="57" t="s">
        <v>44</v>
      </c>
      <c r="C21" s="58">
        <f>SUM(C7:C20)</f>
        <v>0</v>
      </c>
      <c r="D21" s="59">
        <f>SUM(D7:D20)</f>
        <v>0</v>
      </c>
    </row>
    <row r="22" spans="1:4" ht="15.75" thickBot="1" x14ac:dyDescent="0.25">
      <c r="A22" s="53"/>
      <c r="B22" s="57" t="s">
        <v>45</v>
      </c>
      <c r="C22" s="60" t="e">
        <f>C21/D21</f>
        <v>#DIV/0!</v>
      </c>
      <c r="D22" s="53"/>
    </row>
    <row r="23" spans="1:4" ht="14.25" x14ac:dyDescent="0.2">
      <c r="A23" s="47"/>
      <c r="B23" s="47"/>
      <c r="C23" s="47"/>
      <c r="D23" s="47"/>
    </row>
  </sheetData>
  <sheetProtection password="EA33" sheet="1" objects="1" scenarios="1"/>
  <protectedRanges>
    <protectedRange sqref="D7:D20" name="Plage1"/>
    <protectedRange sqref="C7:C20" name="Plage2"/>
  </protectedRanges>
  <mergeCells count="1">
    <mergeCell ref="A1:D1"/>
  </mergeCells>
  <phoneticPr fontId="2" type="noConversion"/>
  <pageMargins left="0.78740157499999996" right="0.78740157499999996" top="0.72" bottom="0.66" header="0.4921259845" footer="0.4921259845"/>
  <pageSetup paperSize="11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4" sqref="D24"/>
    </sheetView>
  </sheetViews>
  <sheetFormatPr baseColWidth="10" defaultRowHeight="12.75" x14ac:dyDescent="0.2"/>
  <cols>
    <col min="1" max="1" width="65" customWidth="1"/>
    <col min="2" max="2" width="12.7109375" customWidth="1"/>
    <col min="3" max="3" width="15.7109375" customWidth="1"/>
    <col min="4" max="4" width="23.85546875" customWidth="1"/>
    <col min="5" max="5" width="13.85546875" customWidth="1"/>
  </cols>
  <sheetData>
    <row r="1" spans="1:4" ht="57" customHeight="1" x14ac:dyDescent="0.2">
      <c r="A1" s="93" t="s">
        <v>65</v>
      </c>
      <c r="B1" s="93"/>
      <c r="C1" s="93"/>
      <c r="D1" s="93"/>
    </row>
    <row r="2" spans="1:4" ht="27" customHeight="1" x14ac:dyDescent="0.25">
      <c r="A2" s="44"/>
    </row>
    <row r="3" spans="1:4" ht="36.75" customHeight="1" x14ac:dyDescent="0.25">
      <c r="A3" s="54" t="s">
        <v>62</v>
      </c>
      <c r="B3" s="46"/>
      <c r="C3" s="61"/>
      <c r="D3" s="46"/>
    </row>
    <row r="4" spans="1:4" ht="22.5" customHeight="1" x14ac:dyDescent="0.25">
      <c r="A4" s="54" t="s">
        <v>49</v>
      </c>
      <c r="B4" s="46"/>
      <c r="C4" s="61"/>
      <c r="D4" s="46"/>
    </row>
    <row r="5" spans="1:4" ht="15" thickBot="1" x14ac:dyDescent="0.25">
      <c r="A5" s="41"/>
    </row>
    <row r="6" spans="1:4" ht="31.5" customHeight="1" thickBot="1" x14ac:dyDescent="0.25">
      <c r="A6" s="56" t="s">
        <v>63</v>
      </c>
      <c r="B6" s="55" t="s">
        <v>46</v>
      </c>
      <c r="C6" s="55" t="s">
        <v>61</v>
      </c>
      <c r="D6" s="55" t="s">
        <v>64</v>
      </c>
    </row>
    <row r="7" spans="1:4" ht="21" customHeight="1" thickBot="1" x14ac:dyDescent="0.25">
      <c r="A7" s="48" t="s">
        <v>50</v>
      </c>
      <c r="B7" s="62">
        <v>20</v>
      </c>
      <c r="C7" s="50"/>
      <c r="D7" s="51"/>
    </row>
    <row r="8" spans="1:4" ht="21" customHeight="1" thickBot="1" x14ac:dyDescent="0.25">
      <c r="A8" s="48" t="s">
        <v>41</v>
      </c>
      <c r="B8" s="62">
        <v>20</v>
      </c>
      <c r="C8" s="50"/>
      <c r="D8" s="51"/>
    </row>
    <row r="9" spans="1:4" ht="21" customHeight="1" thickBot="1" x14ac:dyDescent="0.25">
      <c r="A9" s="48" t="s">
        <v>51</v>
      </c>
      <c r="B9" s="62">
        <v>14</v>
      </c>
      <c r="C9" s="50"/>
      <c r="D9" s="51"/>
    </row>
    <row r="10" spans="1:4" ht="21" customHeight="1" thickBot="1" x14ac:dyDescent="0.25">
      <c r="A10" s="48" t="s">
        <v>42</v>
      </c>
      <c r="B10" s="62">
        <v>11</v>
      </c>
      <c r="C10" s="50"/>
      <c r="D10" s="51"/>
    </row>
    <row r="11" spans="1:4" ht="20.25" customHeight="1" thickBot="1" x14ac:dyDescent="0.25">
      <c r="A11" s="48" t="s">
        <v>52</v>
      </c>
      <c r="B11" s="62">
        <v>16</v>
      </c>
      <c r="C11" s="50"/>
      <c r="D11" s="51"/>
    </row>
    <row r="12" spans="1:4" ht="21" customHeight="1" thickBot="1" x14ac:dyDescent="0.25">
      <c r="A12" s="48" t="s">
        <v>53</v>
      </c>
      <c r="B12" s="62">
        <v>12</v>
      </c>
      <c r="C12" s="50"/>
      <c r="D12" s="51"/>
    </row>
    <row r="13" spans="1:4" ht="21" customHeight="1" thickBot="1" x14ac:dyDescent="0.25">
      <c r="A13" s="48" t="s">
        <v>54</v>
      </c>
      <c r="B13" s="62">
        <v>14</v>
      </c>
      <c r="C13" s="50"/>
      <c r="D13" s="51"/>
    </row>
    <row r="14" spans="1:4" ht="21.75" customHeight="1" thickBot="1" x14ac:dyDescent="0.25">
      <c r="A14" s="48" t="s">
        <v>55</v>
      </c>
      <c r="B14" s="62">
        <v>11</v>
      </c>
      <c r="C14" s="50"/>
      <c r="D14" s="51"/>
    </row>
    <row r="15" spans="1:4" ht="21" customHeight="1" thickBot="1" x14ac:dyDescent="0.25">
      <c r="A15" s="48" t="s">
        <v>43</v>
      </c>
      <c r="B15" s="62">
        <v>6</v>
      </c>
      <c r="C15" s="50"/>
      <c r="D15" s="51"/>
    </row>
    <row r="16" spans="1:4" ht="21" customHeight="1" thickBot="1" x14ac:dyDescent="0.25">
      <c r="A16" s="48" t="s">
        <v>56</v>
      </c>
      <c r="B16" s="62">
        <v>7</v>
      </c>
      <c r="C16" s="50"/>
      <c r="D16" s="51"/>
    </row>
    <row r="17" spans="1:4" ht="21" customHeight="1" thickBot="1" x14ac:dyDescent="0.25">
      <c r="A17" s="48" t="s">
        <v>57</v>
      </c>
      <c r="B17" s="62">
        <v>7</v>
      </c>
      <c r="C17" s="50"/>
      <c r="D17" s="51"/>
    </row>
    <row r="18" spans="1:4" ht="21" customHeight="1" thickBot="1" x14ac:dyDescent="0.25">
      <c r="A18" s="52" t="s">
        <v>58</v>
      </c>
      <c r="B18" s="62">
        <v>11</v>
      </c>
      <c r="C18" s="50"/>
      <c r="D18" s="51"/>
    </row>
    <row r="19" spans="1:4" ht="21" customHeight="1" thickBot="1" x14ac:dyDescent="0.25">
      <c r="A19" s="48" t="s">
        <v>59</v>
      </c>
      <c r="B19" s="62">
        <v>8</v>
      </c>
      <c r="C19" s="50"/>
      <c r="D19" s="51"/>
    </row>
    <row r="20" spans="1:4" ht="21" customHeight="1" thickBot="1" x14ac:dyDescent="0.25">
      <c r="A20" s="48" t="s">
        <v>60</v>
      </c>
      <c r="B20" s="62">
        <v>8</v>
      </c>
      <c r="C20" s="50"/>
      <c r="D20" s="51"/>
    </row>
    <row r="21" spans="1:4" ht="15.75" thickBot="1" x14ac:dyDescent="0.25">
      <c r="A21" s="63"/>
      <c r="B21" s="57" t="s">
        <v>44</v>
      </c>
      <c r="C21" s="64">
        <f>SUM(C7:C20)</f>
        <v>0</v>
      </c>
      <c r="D21" s="65">
        <f>SUM(D7:D20)</f>
        <v>0</v>
      </c>
    </row>
    <row r="22" spans="1:4" ht="15.75" thickBot="1" x14ac:dyDescent="0.25">
      <c r="A22" s="63"/>
      <c r="B22" s="57" t="s">
        <v>47</v>
      </c>
      <c r="C22" s="60" t="e">
        <f>C21/D21</f>
        <v>#DIV/0!</v>
      </c>
      <c r="D22" s="53"/>
    </row>
    <row r="23" spans="1:4" ht="14.25" x14ac:dyDescent="0.2">
      <c r="A23" s="41"/>
      <c r="B23" s="47"/>
      <c r="C23" s="47"/>
      <c r="D23" s="47"/>
    </row>
    <row r="24" spans="1:4" x14ac:dyDescent="0.2">
      <c r="A24" s="42"/>
    </row>
    <row r="25" spans="1:4" x14ac:dyDescent="0.2">
      <c r="A25" s="42"/>
    </row>
  </sheetData>
  <sheetProtection password="EA33" sheet="1" objects="1" scenarios="1"/>
  <protectedRanges>
    <protectedRange sqref="C7:C20" name="Plage1"/>
    <protectedRange sqref="D7:D20" name="Plage2"/>
  </protectedRanges>
  <mergeCells count="1">
    <mergeCell ref="A1:D1"/>
  </mergeCells>
  <phoneticPr fontId="2" type="noConversion"/>
  <pageMargins left="0.78740157499999996" right="0.78740157499999996" top="0.59" bottom="0.42" header="0.4" footer="0.26"/>
  <pageSetup paperSiz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15" workbookViewId="0">
      <selection activeCell="D5" sqref="D5"/>
    </sheetView>
  </sheetViews>
  <sheetFormatPr baseColWidth="10" defaultRowHeight="12.75" x14ac:dyDescent="0.2"/>
  <cols>
    <col min="1" max="1" width="14.42578125" customWidth="1"/>
    <col min="2" max="2" width="14.7109375" customWidth="1"/>
    <col min="3" max="3" width="17.7109375" customWidth="1"/>
    <col min="4" max="4" width="18" customWidth="1"/>
    <col min="5" max="5" width="16.85546875" customWidth="1"/>
  </cols>
  <sheetData>
    <row r="1" spans="1:8" ht="12.75" customHeight="1" x14ac:dyDescent="0.2">
      <c r="A1" s="94" t="s">
        <v>18</v>
      </c>
      <c r="B1" s="94"/>
      <c r="C1" s="94"/>
      <c r="D1" s="94"/>
      <c r="E1" s="94"/>
      <c r="F1" s="94"/>
      <c r="G1" s="94"/>
      <c r="H1" s="94"/>
    </row>
    <row r="2" spans="1:8" ht="20.25" customHeight="1" x14ac:dyDescent="0.2">
      <c r="A2" s="94"/>
      <c r="B2" s="94"/>
      <c r="C2" s="94"/>
      <c r="D2" s="94"/>
      <c r="E2" s="94"/>
      <c r="F2" s="94"/>
      <c r="G2" s="94"/>
      <c r="H2" s="94"/>
    </row>
    <row r="4" spans="1:8" ht="18" customHeight="1" x14ac:dyDescent="0.2">
      <c r="A4" s="97" t="s">
        <v>87</v>
      </c>
      <c r="B4" s="97"/>
      <c r="C4" s="97"/>
      <c r="D4" s="97"/>
      <c r="E4" s="97"/>
      <c r="F4" s="97"/>
      <c r="G4" s="97"/>
      <c r="H4" s="97"/>
    </row>
    <row r="5" spans="1:8" ht="26.25" customHeight="1" thickBot="1" x14ac:dyDescent="0.25"/>
    <row r="6" spans="1:8" ht="18" customHeight="1" thickBot="1" x14ac:dyDescent="0.25">
      <c r="A6" s="95" t="s">
        <v>23</v>
      </c>
      <c r="B6" s="96"/>
      <c r="C6" s="96"/>
      <c r="D6" s="96"/>
      <c r="E6" s="96"/>
      <c r="F6" s="96"/>
      <c r="G6" s="96"/>
      <c r="H6" s="24"/>
    </row>
    <row r="8" spans="1:8" ht="13.5" thickBot="1" x14ac:dyDescent="0.25"/>
    <row r="9" spans="1:8" ht="36" customHeight="1" thickBot="1" x14ac:dyDescent="0.25">
      <c r="B9" s="2" t="s">
        <v>4</v>
      </c>
      <c r="C9" s="2" t="s">
        <v>5</v>
      </c>
      <c r="D9" s="3" t="s">
        <v>35</v>
      </c>
      <c r="E9" s="4" t="s">
        <v>20</v>
      </c>
    </row>
    <row r="10" spans="1:8" ht="36" customHeight="1" thickBot="1" x14ac:dyDescent="0.25">
      <c r="B10" s="6" t="s">
        <v>21</v>
      </c>
      <c r="C10" s="6">
        <v>14</v>
      </c>
      <c r="D10" s="25">
        <v>1</v>
      </c>
      <c r="E10" s="8">
        <f>D10*2</f>
        <v>2</v>
      </c>
    </row>
    <row r="11" spans="1:8" ht="36" customHeight="1" thickBot="1" x14ac:dyDescent="0.25">
      <c r="B11" s="6" t="s">
        <v>1</v>
      </c>
      <c r="C11" s="6">
        <v>50</v>
      </c>
      <c r="D11" s="25">
        <v>1</v>
      </c>
      <c r="E11" s="8">
        <f>D11*3.33</f>
        <v>3.33</v>
      </c>
    </row>
    <row r="12" spans="1:8" ht="36" customHeight="1" thickBot="1" x14ac:dyDescent="0.25">
      <c r="B12" s="6" t="s">
        <v>2</v>
      </c>
      <c r="C12" s="6">
        <v>53</v>
      </c>
      <c r="D12" s="25">
        <v>1</v>
      </c>
      <c r="E12" s="8">
        <f>D12*3.33</f>
        <v>3.33</v>
      </c>
    </row>
    <row r="13" spans="1:8" ht="36" customHeight="1" thickBot="1" x14ac:dyDescent="0.25">
      <c r="B13" s="103" t="s">
        <v>8</v>
      </c>
      <c r="C13" s="104"/>
      <c r="D13" s="25">
        <v>13</v>
      </c>
      <c r="E13" s="8">
        <f>D13</f>
        <v>13</v>
      </c>
    </row>
    <row r="14" spans="1:8" ht="36" customHeight="1" thickBot="1" x14ac:dyDescent="0.25">
      <c r="B14" s="103" t="s">
        <v>6</v>
      </c>
      <c r="C14" s="104"/>
      <c r="D14" s="9">
        <f>SUM(D10:D13)</f>
        <v>16</v>
      </c>
      <c r="E14" s="26">
        <f>SUM(E10:E13)</f>
        <v>21.66</v>
      </c>
      <c r="G14" s="5"/>
    </row>
    <row r="15" spans="1:8" ht="36" customHeight="1" thickBot="1" x14ac:dyDescent="0.25">
      <c r="B15" s="105" t="s">
        <v>37</v>
      </c>
      <c r="C15" s="106"/>
      <c r="D15" s="16" t="s">
        <v>36</v>
      </c>
      <c r="E15" s="27" t="s">
        <v>30</v>
      </c>
    </row>
    <row r="16" spans="1:8" ht="23.25" customHeight="1" thickBot="1" x14ac:dyDescent="0.25"/>
    <row r="17" spans="1:7" ht="19.5" customHeight="1" x14ac:dyDescent="0.2">
      <c r="A17" s="28" t="s">
        <v>21</v>
      </c>
      <c r="B17" s="98" t="s">
        <v>19</v>
      </c>
      <c r="C17" s="98"/>
      <c r="D17" s="98"/>
      <c r="E17" s="98"/>
      <c r="F17" s="98"/>
      <c r="G17" s="98"/>
    </row>
    <row r="18" spans="1:7" ht="19.5" customHeight="1" x14ac:dyDescent="0.2">
      <c r="A18" s="29" t="s">
        <v>1</v>
      </c>
      <c r="B18" s="99" t="s">
        <v>3</v>
      </c>
      <c r="C18" s="99"/>
      <c r="D18" s="99"/>
      <c r="E18" s="100"/>
      <c r="F18" s="32"/>
      <c r="G18" s="33"/>
    </row>
    <row r="19" spans="1:7" ht="19.5" customHeight="1" thickBot="1" x14ac:dyDescent="0.25">
      <c r="A19" s="30" t="s">
        <v>2</v>
      </c>
      <c r="B19" s="101" t="s">
        <v>9</v>
      </c>
      <c r="C19" s="101"/>
      <c r="D19" s="101"/>
      <c r="E19" s="102"/>
      <c r="F19" s="34"/>
      <c r="G19" s="35"/>
    </row>
  </sheetData>
  <sheetProtection algorithmName="SHA-512" hashValue="2YLGmdnqR3Km8cehwf0LuH+8nVutPwQlXuSntIzlvScKqO6kkO2MQXEqsMbUnRkO7d9IH81Lmap2CuvOU04njw==" saltValue="UDhopkzght205o555GCS6A==" spinCount="100000" sheet="1" objects="1" scenarios="1"/>
  <protectedRanges>
    <protectedRange sqref="D10:D13" name="Plage1"/>
  </protectedRanges>
  <mergeCells count="9">
    <mergeCell ref="A1:H2"/>
    <mergeCell ref="A6:G6"/>
    <mergeCell ref="A4:H4"/>
    <mergeCell ref="B17:G17"/>
    <mergeCell ref="B18:E18"/>
    <mergeCell ref="B19:E19"/>
    <mergeCell ref="B13:C13"/>
    <mergeCell ref="B14:C14"/>
    <mergeCell ref="B15:C15"/>
  </mergeCells>
  <phoneticPr fontId="2" type="noConversion"/>
  <pageMargins left="0.78740157499999996" right="0.78740157499999996" top="0.984251969" bottom="0.984251969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activeCell="K5" sqref="K5"/>
    </sheetView>
  </sheetViews>
  <sheetFormatPr baseColWidth="10" defaultRowHeight="12.75" x14ac:dyDescent="0.2"/>
  <cols>
    <col min="1" max="1" width="9.85546875" customWidth="1"/>
    <col min="2" max="2" width="9" customWidth="1"/>
    <col min="3" max="3" width="11.28515625" customWidth="1"/>
    <col min="4" max="4" width="14.42578125" bestFit="1" customWidth="1"/>
    <col min="6" max="6" width="14.42578125" bestFit="1" customWidth="1"/>
    <col min="7" max="7" width="11.140625" customWidth="1"/>
    <col min="8" max="8" width="14.42578125" bestFit="1" customWidth="1"/>
    <col min="9" max="9" width="11.28515625" customWidth="1"/>
    <col min="10" max="10" width="14.42578125" bestFit="1" customWidth="1"/>
    <col min="11" max="11" width="11.28515625" customWidth="1"/>
    <col min="12" max="12" width="14.42578125" bestFit="1" customWidth="1"/>
    <col min="13" max="13" width="11.28515625" customWidth="1"/>
    <col min="14" max="14" width="14.42578125" bestFit="1" customWidth="1"/>
  </cols>
  <sheetData>
    <row r="1" spans="1:14" ht="12.7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13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4" spans="1:14" ht="16.5" customHeight="1" x14ac:dyDescent="0.2">
      <c r="A4" s="109" t="s">
        <v>87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27" customHeight="1" thickBot="1" x14ac:dyDescent="0.25"/>
    <row r="6" spans="1:14" ht="18" customHeight="1" thickBot="1" x14ac:dyDescent="0.25">
      <c r="A6" s="80" t="s">
        <v>23</v>
      </c>
      <c r="B6" s="81"/>
      <c r="C6" s="81"/>
      <c r="D6" s="81"/>
      <c r="E6" s="81"/>
      <c r="F6" s="81"/>
      <c r="G6" s="81"/>
      <c r="H6" s="81"/>
      <c r="I6" s="71"/>
      <c r="J6" s="71"/>
      <c r="K6" s="71"/>
      <c r="L6" s="71"/>
      <c r="M6" s="22"/>
      <c r="N6" s="23"/>
    </row>
    <row r="7" spans="1:14" ht="13.5" thickBot="1" x14ac:dyDescent="0.25"/>
    <row r="8" spans="1:14" ht="36" customHeight="1" thickBot="1" x14ac:dyDescent="0.25">
      <c r="A8" s="2" t="s">
        <v>4</v>
      </c>
      <c r="B8" s="2" t="s">
        <v>5</v>
      </c>
      <c r="C8" s="17" t="s">
        <v>29</v>
      </c>
      <c r="D8" s="4" t="s">
        <v>20</v>
      </c>
      <c r="E8" s="17" t="s">
        <v>28</v>
      </c>
      <c r="F8" s="4" t="s">
        <v>20</v>
      </c>
      <c r="G8" s="17" t="s">
        <v>67</v>
      </c>
      <c r="H8" s="4" t="s">
        <v>20</v>
      </c>
      <c r="I8" s="17" t="s">
        <v>66</v>
      </c>
      <c r="J8" s="4" t="s">
        <v>20</v>
      </c>
      <c r="K8" s="72" t="s">
        <v>68</v>
      </c>
      <c r="L8" s="4" t="s">
        <v>20</v>
      </c>
      <c r="M8" s="17" t="s">
        <v>69</v>
      </c>
      <c r="N8" s="4" t="s">
        <v>20</v>
      </c>
    </row>
    <row r="9" spans="1:14" ht="36" customHeight="1" thickBot="1" x14ac:dyDescent="0.25">
      <c r="A9" s="6" t="s">
        <v>21</v>
      </c>
      <c r="B9" s="6">
        <v>14</v>
      </c>
      <c r="C9" s="18">
        <v>1</v>
      </c>
      <c r="D9" s="8">
        <f>C9*2.44</f>
        <v>2.44</v>
      </c>
      <c r="E9" s="18">
        <v>1</v>
      </c>
      <c r="F9" s="8">
        <f>E9*2.67</f>
        <v>2.67</v>
      </c>
      <c r="G9" s="18">
        <v>1</v>
      </c>
      <c r="H9" s="8">
        <f>G9*2.89</f>
        <v>2.89</v>
      </c>
      <c r="I9" s="18">
        <v>1</v>
      </c>
      <c r="J9" s="8">
        <f>I9*2.89</f>
        <v>2.89</v>
      </c>
      <c r="K9" s="18">
        <v>1</v>
      </c>
      <c r="L9" s="8">
        <f>K9*2.89</f>
        <v>2.89</v>
      </c>
      <c r="M9" s="18">
        <v>1</v>
      </c>
      <c r="N9" s="8">
        <f>M9*2.89</f>
        <v>2.89</v>
      </c>
    </row>
    <row r="10" spans="1:14" ht="36" customHeight="1" thickBot="1" x14ac:dyDescent="0.25">
      <c r="A10" s="6" t="s">
        <v>1</v>
      </c>
      <c r="B10" s="6">
        <v>50</v>
      </c>
      <c r="C10" s="18">
        <v>1</v>
      </c>
      <c r="D10" s="8">
        <f>C10*3.14</f>
        <v>3.14</v>
      </c>
      <c r="E10" s="18">
        <v>1</v>
      </c>
      <c r="F10" s="8">
        <f>E10*3.43</f>
        <v>3.43</v>
      </c>
      <c r="G10" s="18">
        <v>1</v>
      </c>
      <c r="H10" s="8">
        <f>G10*3.71</f>
        <v>3.71</v>
      </c>
      <c r="I10" s="18">
        <v>1</v>
      </c>
      <c r="J10" s="8">
        <f>I10*3.71</f>
        <v>3.71</v>
      </c>
      <c r="K10" s="18">
        <v>1</v>
      </c>
      <c r="L10" s="8">
        <f>K10*3.71</f>
        <v>3.71</v>
      </c>
      <c r="M10" s="18">
        <v>1</v>
      </c>
      <c r="N10" s="8">
        <f>M10*3.71</f>
        <v>3.71</v>
      </c>
    </row>
    <row r="11" spans="1:14" ht="36" customHeight="1" thickBot="1" x14ac:dyDescent="0.25">
      <c r="A11" s="6" t="s">
        <v>2</v>
      </c>
      <c r="B11" s="6">
        <v>53</v>
      </c>
      <c r="C11" s="18">
        <v>1</v>
      </c>
      <c r="D11" s="8">
        <f>C11*3.14</f>
        <v>3.14</v>
      </c>
      <c r="E11" s="18">
        <v>1</v>
      </c>
      <c r="F11" s="8">
        <f>E11*3.43</f>
        <v>3.43</v>
      </c>
      <c r="G11" s="18">
        <v>1</v>
      </c>
      <c r="H11" s="8">
        <f>G11*3.71</f>
        <v>3.71</v>
      </c>
      <c r="I11" s="18">
        <v>1</v>
      </c>
      <c r="J11" s="8">
        <f>I11*3.71</f>
        <v>3.71</v>
      </c>
      <c r="K11" s="18">
        <v>1</v>
      </c>
      <c r="L11" s="8">
        <f>K11*3.71</f>
        <v>3.71</v>
      </c>
      <c r="M11" s="18">
        <v>1</v>
      </c>
      <c r="N11" s="8">
        <f>M11*3.71</f>
        <v>3.71</v>
      </c>
    </row>
    <row r="12" spans="1:14" ht="39" customHeight="1" thickBot="1" x14ac:dyDescent="0.25">
      <c r="A12" s="103" t="s">
        <v>8</v>
      </c>
      <c r="B12" s="104"/>
      <c r="C12" s="18">
        <v>13</v>
      </c>
      <c r="D12" s="8">
        <f>C12</f>
        <v>13</v>
      </c>
      <c r="E12" s="18">
        <v>13</v>
      </c>
      <c r="F12" s="8">
        <f>E12</f>
        <v>13</v>
      </c>
      <c r="G12" s="18">
        <v>20</v>
      </c>
      <c r="H12" s="8">
        <f>G12</f>
        <v>20</v>
      </c>
      <c r="I12" s="18">
        <v>20</v>
      </c>
      <c r="J12" s="8">
        <f>I12</f>
        <v>20</v>
      </c>
      <c r="K12" s="18">
        <v>14</v>
      </c>
      <c r="L12" s="8">
        <f>K12</f>
        <v>14</v>
      </c>
      <c r="M12" s="18">
        <v>14</v>
      </c>
      <c r="N12" s="8">
        <f>M12</f>
        <v>14</v>
      </c>
    </row>
    <row r="13" spans="1:14" ht="39" customHeight="1" thickBot="1" x14ac:dyDescent="0.25">
      <c r="A13" s="110" t="s">
        <v>6</v>
      </c>
      <c r="B13" s="110"/>
      <c r="C13" s="9">
        <f t="shared" ref="C13:N13" si="0">SUM(C9:C12)</f>
        <v>16</v>
      </c>
      <c r="D13" s="8">
        <f t="shared" si="0"/>
        <v>21.72</v>
      </c>
      <c r="E13" s="9">
        <f t="shared" si="0"/>
        <v>16</v>
      </c>
      <c r="F13" s="8">
        <f>SUM(F9:F12)</f>
        <v>22.53</v>
      </c>
      <c r="G13" s="9">
        <f t="shared" si="0"/>
        <v>23</v>
      </c>
      <c r="H13" s="8">
        <f t="shared" si="0"/>
        <v>30.31</v>
      </c>
      <c r="I13" s="9">
        <f>SUM(I9:I12)</f>
        <v>23</v>
      </c>
      <c r="J13" s="8">
        <f>SUM(J9:J12)</f>
        <v>30.31</v>
      </c>
      <c r="K13" s="9">
        <f>SUM(K9:K12)</f>
        <v>17</v>
      </c>
      <c r="L13" s="8">
        <f>SUM(L9:L12)</f>
        <v>24.31</v>
      </c>
      <c r="M13" s="9">
        <f t="shared" si="0"/>
        <v>17</v>
      </c>
      <c r="N13" s="8">
        <f t="shared" si="0"/>
        <v>24.31</v>
      </c>
    </row>
    <row r="14" spans="1:14" ht="39" customHeight="1" thickBot="1" x14ac:dyDescent="0.25">
      <c r="A14" s="107" t="s">
        <v>7</v>
      </c>
      <c r="B14" s="107"/>
      <c r="C14" s="19"/>
      <c r="D14" s="10" t="s">
        <v>33</v>
      </c>
      <c r="E14" s="19"/>
      <c r="F14" s="10" t="s">
        <v>31</v>
      </c>
      <c r="G14" s="19"/>
      <c r="H14" s="10" t="s">
        <v>38</v>
      </c>
      <c r="I14" s="19"/>
      <c r="J14" s="10" t="s">
        <v>38</v>
      </c>
      <c r="K14" s="19" t="s">
        <v>34</v>
      </c>
      <c r="L14" s="10" t="s">
        <v>38</v>
      </c>
      <c r="M14" s="19" t="s">
        <v>34</v>
      </c>
      <c r="N14" s="10" t="s">
        <v>38</v>
      </c>
    </row>
    <row r="16" spans="1:14" ht="22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8" spans="1:8" ht="13.5" thickBot="1" x14ac:dyDescent="0.25"/>
    <row r="19" spans="1:8" ht="18.75" customHeight="1" x14ac:dyDescent="0.2">
      <c r="A19" s="28" t="s">
        <v>21</v>
      </c>
      <c r="B19" s="39" t="s">
        <v>79</v>
      </c>
      <c r="C19" s="84"/>
      <c r="D19" s="84"/>
      <c r="E19" s="84"/>
      <c r="F19" s="84"/>
      <c r="G19" s="84"/>
      <c r="H19" s="28"/>
    </row>
    <row r="20" spans="1:8" ht="18.75" customHeight="1" x14ac:dyDescent="0.2">
      <c r="A20" s="29" t="s">
        <v>1</v>
      </c>
      <c r="B20" s="87" t="s">
        <v>80</v>
      </c>
      <c r="C20" s="88"/>
      <c r="D20" s="88"/>
      <c r="E20" s="88"/>
      <c r="F20" s="82"/>
      <c r="G20" s="82"/>
      <c r="H20" s="85"/>
    </row>
    <row r="21" spans="1:8" ht="18.75" customHeight="1" thickBot="1" x14ac:dyDescent="0.25">
      <c r="A21" s="30" t="s">
        <v>2</v>
      </c>
      <c r="B21" s="89" t="s">
        <v>81</v>
      </c>
      <c r="C21" s="90"/>
      <c r="D21" s="90"/>
      <c r="E21" s="90"/>
      <c r="F21" s="83"/>
      <c r="G21" s="83"/>
      <c r="H21" s="86"/>
    </row>
  </sheetData>
  <sheetProtection algorithmName="SHA-512" hashValue="117DVI7buIH+ayMDBBZ9yewHmnSZ51gXRo8cFqsaHiX9tD1KFcOuiTlkjh1ckIUjAvqTlB3taote5ts4b4HU0Q==" saltValue="c8NB0dMILua3Tl4cYE8Xpg==" spinCount="100000" sheet="1" objects="1" scenarios="1"/>
  <protectedRanges>
    <protectedRange sqref="C9:C12" name="Plage1"/>
    <protectedRange sqref="E9:E12" name="Plage2"/>
    <protectedRange sqref="G9:G12 I9:I12" name="Plage3"/>
    <protectedRange sqref="M9:M12 K9:K12" name="Plage4"/>
  </protectedRanges>
  <mergeCells count="5">
    <mergeCell ref="A14:B14"/>
    <mergeCell ref="A1:N2"/>
    <mergeCell ref="A4:N4"/>
    <mergeCell ref="A12:B12"/>
    <mergeCell ref="A13:B13"/>
  </mergeCells>
  <phoneticPr fontId="2" type="noConversion"/>
  <pageMargins left="0.24" right="0.34" top="0.75" bottom="0.79" header="0.4921259845" footer="0.492125984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A6" sqref="A6:H6"/>
    </sheetView>
  </sheetViews>
  <sheetFormatPr baseColWidth="10" defaultRowHeight="12.75" x14ac:dyDescent="0.2"/>
  <cols>
    <col min="1" max="1" width="11.85546875" customWidth="1"/>
    <col min="2" max="2" width="12" customWidth="1"/>
    <col min="3" max="12" width="15.140625" customWidth="1"/>
  </cols>
  <sheetData>
    <row r="1" spans="1:12" x14ac:dyDescent="0.2">
      <c r="A1" s="108" t="s">
        <v>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0.2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2" ht="20.25" customHeight="1" x14ac:dyDescent="0.2">
      <c r="A4" s="109" t="s">
        <v>87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3.5" thickBot="1" x14ac:dyDescent="0.25"/>
    <row r="6" spans="1:12" ht="20.25" customHeight="1" thickBot="1" x14ac:dyDescent="0.25">
      <c r="A6" s="111" t="s">
        <v>23</v>
      </c>
      <c r="B6" s="112"/>
      <c r="C6" s="112"/>
      <c r="D6" s="112"/>
      <c r="E6" s="112"/>
      <c r="F6" s="112"/>
      <c r="G6" s="112"/>
      <c r="H6" s="112"/>
      <c r="I6" s="71"/>
      <c r="J6" s="71"/>
      <c r="K6" s="71"/>
      <c r="L6" s="74"/>
    </row>
    <row r="7" spans="1:12" ht="21" customHeight="1" thickBot="1" x14ac:dyDescent="0.25"/>
    <row r="8" spans="1:12" ht="36" customHeight="1" thickBot="1" x14ac:dyDescent="0.25">
      <c r="A8" s="2" t="s">
        <v>4</v>
      </c>
      <c r="B8" s="2" t="s">
        <v>5</v>
      </c>
      <c r="C8" s="17" t="s">
        <v>71</v>
      </c>
      <c r="D8" s="4" t="s">
        <v>20</v>
      </c>
      <c r="E8" s="17" t="s">
        <v>72</v>
      </c>
      <c r="F8" s="4" t="s">
        <v>20</v>
      </c>
      <c r="G8" s="17" t="s">
        <v>32</v>
      </c>
      <c r="H8" s="4" t="s">
        <v>20</v>
      </c>
      <c r="I8" s="17" t="s">
        <v>73</v>
      </c>
      <c r="J8" s="4" t="s">
        <v>20</v>
      </c>
      <c r="K8" s="72" t="s">
        <v>27</v>
      </c>
      <c r="L8" s="4" t="s">
        <v>20</v>
      </c>
    </row>
    <row r="9" spans="1:12" ht="36" customHeight="1" thickBot="1" x14ac:dyDescent="0.25">
      <c r="A9" s="6" t="s">
        <v>21</v>
      </c>
      <c r="B9" s="6">
        <v>14</v>
      </c>
      <c r="C9" s="18">
        <v>1</v>
      </c>
      <c r="D9" s="8">
        <f>C9*2.22</f>
        <v>2.2200000000000002</v>
      </c>
      <c r="E9" s="18">
        <v>1</v>
      </c>
      <c r="F9" s="8">
        <f>E9*2.44</f>
        <v>2.44</v>
      </c>
      <c r="G9" s="18">
        <v>1</v>
      </c>
      <c r="H9" s="8">
        <f>G9*2.67</f>
        <v>2.67</v>
      </c>
      <c r="I9" s="18">
        <v>1</v>
      </c>
      <c r="J9" s="8">
        <f>I9*2.67</f>
        <v>2.67</v>
      </c>
      <c r="K9" s="18">
        <v>1</v>
      </c>
      <c r="L9" s="8">
        <f>K9*2.67</f>
        <v>2.67</v>
      </c>
    </row>
    <row r="10" spans="1:12" ht="36" customHeight="1" thickBot="1" x14ac:dyDescent="0.25">
      <c r="A10" s="6" t="s">
        <v>1</v>
      </c>
      <c r="B10" s="6">
        <v>50</v>
      </c>
      <c r="C10" s="18">
        <v>1</v>
      </c>
      <c r="D10" s="8">
        <f>C10*2.86</f>
        <v>2.86</v>
      </c>
      <c r="E10" s="18">
        <v>1</v>
      </c>
      <c r="F10" s="8">
        <f>E10*3.14</f>
        <v>3.14</v>
      </c>
      <c r="G10" s="18">
        <v>1</v>
      </c>
      <c r="H10" s="8">
        <f>G10*3.43</f>
        <v>3.43</v>
      </c>
      <c r="I10" s="18">
        <v>1</v>
      </c>
      <c r="J10" s="8">
        <f>I10*3.43</f>
        <v>3.43</v>
      </c>
      <c r="K10" s="18">
        <v>1</v>
      </c>
      <c r="L10" s="8">
        <f>K10*3.43</f>
        <v>3.43</v>
      </c>
    </row>
    <row r="11" spans="1:12" ht="36" customHeight="1" thickBot="1" x14ac:dyDescent="0.25">
      <c r="A11" s="6" t="s">
        <v>2</v>
      </c>
      <c r="B11" s="6">
        <v>53</v>
      </c>
      <c r="C11" s="18">
        <v>1</v>
      </c>
      <c r="D11" s="8">
        <f>C11*2.86</f>
        <v>2.86</v>
      </c>
      <c r="E11" s="18">
        <v>1</v>
      </c>
      <c r="F11" s="8">
        <f>E11*3.14</f>
        <v>3.14</v>
      </c>
      <c r="G11" s="18">
        <v>1</v>
      </c>
      <c r="H11" s="8">
        <f>G11*3.43</f>
        <v>3.43</v>
      </c>
      <c r="I11" s="18">
        <v>1</v>
      </c>
      <c r="J11" s="8">
        <f>I11*3.43</f>
        <v>3.43</v>
      </c>
      <c r="K11" s="18">
        <v>1</v>
      </c>
      <c r="L11" s="8">
        <f>K11*3.43</f>
        <v>3.43</v>
      </c>
    </row>
    <row r="12" spans="1:12" ht="41.25" customHeight="1" thickBot="1" x14ac:dyDescent="0.25">
      <c r="A12" s="103" t="s">
        <v>8</v>
      </c>
      <c r="B12" s="104"/>
      <c r="C12" s="18">
        <v>13</v>
      </c>
      <c r="D12" s="8">
        <f>C12</f>
        <v>13</v>
      </c>
      <c r="E12" s="18">
        <v>14</v>
      </c>
      <c r="F12" s="8">
        <f>E12</f>
        <v>14</v>
      </c>
      <c r="G12" s="18">
        <v>20</v>
      </c>
      <c r="H12" s="8">
        <f>G12</f>
        <v>20</v>
      </c>
      <c r="I12" s="18">
        <v>20</v>
      </c>
      <c r="J12" s="8">
        <f>I12</f>
        <v>20</v>
      </c>
      <c r="K12" s="18">
        <v>14</v>
      </c>
      <c r="L12" s="8">
        <f>K12</f>
        <v>14</v>
      </c>
    </row>
    <row r="13" spans="1:12" ht="36" customHeight="1" thickBot="1" x14ac:dyDescent="0.25">
      <c r="A13" s="110" t="s">
        <v>6</v>
      </c>
      <c r="B13" s="110"/>
      <c r="C13" s="9">
        <f t="shared" ref="C13:L13" si="0">SUM(C9:C12)</f>
        <v>16</v>
      </c>
      <c r="D13" s="8">
        <f t="shared" si="0"/>
        <v>20.939999999999998</v>
      </c>
      <c r="E13" s="9">
        <f t="shared" si="0"/>
        <v>17</v>
      </c>
      <c r="F13" s="8">
        <f>SUM(F9:F12)</f>
        <v>22.72</v>
      </c>
      <c r="G13" s="9">
        <f t="shared" si="0"/>
        <v>23</v>
      </c>
      <c r="H13" s="8">
        <f t="shared" si="0"/>
        <v>29.53</v>
      </c>
      <c r="I13" s="9">
        <f>SUM(I9:I12)</f>
        <v>23</v>
      </c>
      <c r="J13" s="8">
        <f>SUM(J9:J12)</f>
        <v>29.53</v>
      </c>
      <c r="K13" s="9">
        <f t="shared" si="0"/>
        <v>17</v>
      </c>
      <c r="L13" s="8">
        <f t="shared" si="0"/>
        <v>23.53</v>
      </c>
    </row>
    <row r="14" spans="1:12" ht="36" customHeight="1" thickBot="1" x14ac:dyDescent="0.25">
      <c r="A14" s="107" t="s">
        <v>7</v>
      </c>
      <c r="B14" s="107"/>
      <c r="C14" s="19"/>
      <c r="D14" s="75" t="s">
        <v>74</v>
      </c>
      <c r="E14" s="19"/>
      <c r="F14" s="10" t="s">
        <v>33</v>
      </c>
      <c r="G14" s="19"/>
      <c r="H14" s="10" t="s">
        <v>31</v>
      </c>
      <c r="I14" s="19"/>
      <c r="J14" s="10" t="s">
        <v>31</v>
      </c>
      <c r="K14" s="19" t="s">
        <v>34</v>
      </c>
      <c r="L14" s="10" t="s">
        <v>31</v>
      </c>
    </row>
    <row r="15" spans="1:12" ht="36" customHeight="1" x14ac:dyDescent="0.2"/>
    <row r="16" spans="1:12" ht="5.25" customHeight="1" thickBot="1" x14ac:dyDescent="0.25"/>
    <row r="17" spans="1:7" ht="21.75" customHeight="1" x14ac:dyDescent="0.2">
      <c r="A17" s="28" t="s">
        <v>21</v>
      </c>
      <c r="B17" s="31" t="s">
        <v>19</v>
      </c>
      <c r="C17" s="31"/>
      <c r="D17" s="31"/>
      <c r="E17" s="31"/>
      <c r="F17" s="31"/>
      <c r="G17" s="31"/>
    </row>
    <row r="18" spans="1:7" ht="21.75" customHeight="1" x14ac:dyDescent="0.2">
      <c r="A18" s="29" t="s">
        <v>1</v>
      </c>
      <c r="B18" s="67" t="s">
        <v>3</v>
      </c>
      <c r="C18" s="67"/>
      <c r="D18" s="67"/>
      <c r="E18" s="68"/>
      <c r="F18" s="32"/>
      <c r="G18" s="33"/>
    </row>
    <row r="19" spans="1:7" ht="21.75" customHeight="1" thickBot="1" x14ac:dyDescent="0.25">
      <c r="A19" s="30" t="s">
        <v>2</v>
      </c>
      <c r="B19" s="69" t="s">
        <v>9</v>
      </c>
      <c r="C19" s="69"/>
      <c r="D19" s="69"/>
      <c r="E19" s="70"/>
      <c r="F19" s="34"/>
      <c r="G19" s="35"/>
    </row>
  </sheetData>
  <sheetProtection algorithmName="SHA-512" hashValue="Pmt6hJ8eWNuNp4ZD2B9a/ok+1n7f6qUaV8D1VoxJ0zJkSfCwyEiWXc8bf/0aRhJERdeUxNHiOhD7tTKx9DwSfQ==" saltValue="CM2FUngu9IWn9LOOi0gbog==" spinCount="100000" sheet="1" objects="1" scenarios="1"/>
  <protectedRanges>
    <protectedRange sqref="K9:K12" name="Plage4"/>
    <protectedRange sqref="G9:G12 I9:I12" name="Plage3"/>
    <protectedRange sqref="E9:E12" name="Plage2"/>
    <protectedRange sqref="C9:C12" name="Plage1"/>
  </protectedRanges>
  <mergeCells count="6">
    <mergeCell ref="A13:B13"/>
    <mergeCell ref="A14:B14"/>
    <mergeCell ref="A1:L2"/>
    <mergeCell ref="A4:L4"/>
    <mergeCell ref="A6:H6"/>
    <mergeCell ref="A12:B12"/>
  </mergeCells>
  <phoneticPr fontId="2" type="noConversion"/>
  <pageMargins left="0.28999999999999998" right="0.04" top="0.98425196850393704" bottom="0.85" header="0.51181102362204722" footer="0.51181102362204722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H5" sqref="H5"/>
    </sheetView>
  </sheetViews>
  <sheetFormatPr baseColWidth="10" defaultRowHeight="12.75" x14ac:dyDescent="0.2"/>
  <cols>
    <col min="1" max="1" width="12.85546875" customWidth="1"/>
    <col min="2" max="2" width="13.42578125" customWidth="1"/>
    <col min="3" max="3" width="10.5703125" bestFit="1" customWidth="1"/>
    <col min="4" max="4" width="14.42578125" bestFit="1" customWidth="1"/>
    <col min="5" max="5" width="9.85546875" bestFit="1" customWidth="1"/>
    <col min="6" max="6" width="14.42578125" bestFit="1" customWidth="1"/>
    <col min="7" max="7" width="9.85546875" bestFit="1" customWidth="1"/>
    <col min="8" max="8" width="14.42578125" bestFit="1" customWidth="1"/>
    <col min="9" max="9" width="9.85546875" bestFit="1" customWidth="1"/>
    <col min="10" max="10" width="14.42578125" bestFit="1" customWidth="1"/>
    <col min="11" max="11" width="9.85546875" bestFit="1" customWidth="1"/>
    <col min="12" max="12" width="14.42578125" bestFit="1" customWidth="1"/>
    <col min="13" max="13" width="9.85546875" bestFit="1" customWidth="1"/>
    <col min="14" max="14" width="14.42578125" bestFit="1" customWidth="1"/>
  </cols>
  <sheetData>
    <row r="1" spans="1:14" x14ac:dyDescent="0.2">
      <c r="A1" s="113" t="s">
        <v>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4" spans="1:14" ht="16.5" customHeight="1" x14ac:dyDescent="0.2">
      <c r="A4" s="117" t="s">
        <v>87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21" customHeight="1" thickBot="1" x14ac:dyDescent="0.25"/>
    <row r="6" spans="1:14" ht="16.5" customHeight="1" thickBot="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0"/>
      <c r="N6" s="21"/>
    </row>
    <row r="7" spans="1:14" ht="13.5" thickBot="1" x14ac:dyDescent="0.25"/>
    <row r="8" spans="1:14" ht="36" customHeight="1" thickBot="1" x14ac:dyDescent="0.25">
      <c r="A8" s="2" t="s">
        <v>4</v>
      </c>
      <c r="B8" s="2" t="s">
        <v>5</v>
      </c>
      <c r="C8" s="3" t="s">
        <v>29</v>
      </c>
      <c r="D8" s="4" t="s">
        <v>20</v>
      </c>
      <c r="E8" s="3" t="s">
        <v>28</v>
      </c>
      <c r="F8" s="4" t="s">
        <v>20</v>
      </c>
      <c r="G8" s="3" t="s">
        <v>67</v>
      </c>
      <c r="H8" s="4" t="s">
        <v>20</v>
      </c>
      <c r="I8" s="3" t="s">
        <v>70</v>
      </c>
      <c r="J8" s="4" t="s">
        <v>20</v>
      </c>
      <c r="K8" s="73" t="s">
        <v>68</v>
      </c>
      <c r="L8" s="4" t="s">
        <v>20</v>
      </c>
      <c r="M8" s="3" t="s">
        <v>69</v>
      </c>
      <c r="N8" s="4" t="s">
        <v>20</v>
      </c>
    </row>
    <row r="9" spans="1:14" ht="36" customHeight="1" thickBot="1" x14ac:dyDescent="0.25">
      <c r="A9" s="6" t="s">
        <v>21</v>
      </c>
      <c r="B9" s="6">
        <v>14</v>
      </c>
      <c r="C9" s="15">
        <v>1</v>
      </c>
      <c r="D9" s="8">
        <f>C9*2.22</f>
        <v>2.2200000000000002</v>
      </c>
      <c r="E9" s="15">
        <v>1</v>
      </c>
      <c r="F9" s="8">
        <f>E9*2.22</f>
        <v>2.2200000000000002</v>
      </c>
      <c r="G9" s="15">
        <v>1</v>
      </c>
      <c r="H9" s="8">
        <f>G9*2.22</f>
        <v>2.2200000000000002</v>
      </c>
      <c r="I9" s="15">
        <v>1</v>
      </c>
      <c r="J9" s="8">
        <f>I9*2.22</f>
        <v>2.2200000000000002</v>
      </c>
      <c r="K9" s="15">
        <v>1</v>
      </c>
      <c r="L9" s="8">
        <f>K9*2.22</f>
        <v>2.2200000000000002</v>
      </c>
      <c r="M9" s="15">
        <v>1</v>
      </c>
      <c r="N9" s="8">
        <f>M9*2.22</f>
        <v>2.2200000000000002</v>
      </c>
    </row>
    <row r="10" spans="1:14" ht="36" customHeight="1" thickBot="1" x14ac:dyDescent="0.25">
      <c r="A10" s="6" t="s">
        <v>1</v>
      </c>
      <c r="B10" s="6">
        <v>50</v>
      </c>
      <c r="C10" s="15">
        <v>1</v>
      </c>
      <c r="D10" s="8">
        <f>C10*2.86</f>
        <v>2.86</v>
      </c>
      <c r="E10" s="15">
        <v>1</v>
      </c>
      <c r="F10" s="8">
        <f>E10*2.86</f>
        <v>2.86</v>
      </c>
      <c r="G10" s="15">
        <v>1</v>
      </c>
      <c r="H10" s="8">
        <f>G10*2.86</f>
        <v>2.86</v>
      </c>
      <c r="I10" s="15">
        <v>1</v>
      </c>
      <c r="J10" s="8">
        <f>I10*2.86</f>
        <v>2.86</v>
      </c>
      <c r="K10" s="15">
        <v>1</v>
      </c>
      <c r="L10" s="8">
        <f>K10*2.86</f>
        <v>2.86</v>
      </c>
      <c r="M10" s="15">
        <v>1</v>
      </c>
      <c r="N10" s="8">
        <f>M10*2.86</f>
        <v>2.86</v>
      </c>
    </row>
    <row r="11" spans="1:14" ht="36" customHeight="1" thickBot="1" x14ac:dyDescent="0.25">
      <c r="A11" s="6" t="s">
        <v>2</v>
      </c>
      <c r="B11" s="6">
        <v>53</v>
      </c>
      <c r="C11" s="15">
        <v>1</v>
      </c>
      <c r="D11" s="8">
        <f>C11*2.86</f>
        <v>2.86</v>
      </c>
      <c r="E11" s="15">
        <v>1</v>
      </c>
      <c r="F11" s="8">
        <f>E11*2.86</f>
        <v>2.86</v>
      </c>
      <c r="G11" s="15">
        <v>1</v>
      </c>
      <c r="H11" s="8">
        <f>G11*2.86</f>
        <v>2.86</v>
      </c>
      <c r="I11" s="15">
        <v>1</v>
      </c>
      <c r="J11" s="8">
        <f>I11*2.86</f>
        <v>2.86</v>
      </c>
      <c r="K11" s="15">
        <v>1</v>
      </c>
      <c r="L11" s="8">
        <f>K11*2.86</f>
        <v>2.86</v>
      </c>
      <c r="M11" s="15">
        <v>1</v>
      </c>
      <c r="N11" s="8">
        <f>M11*2.86</f>
        <v>2.86</v>
      </c>
    </row>
    <row r="12" spans="1:14" ht="36" customHeight="1" thickBot="1" x14ac:dyDescent="0.25">
      <c r="A12" s="103" t="s">
        <v>8</v>
      </c>
      <c r="B12" s="104"/>
      <c r="C12" s="15">
        <v>14</v>
      </c>
      <c r="D12" s="8">
        <f>C12</f>
        <v>14</v>
      </c>
      <c r="E12" s="15">
        <v>14</v>
      </c>
      <c r="F12" s="8">
        <f>E12</f>
        <v>14</v>
      </c>
      <c r="G12" s="15">
        <v>19</v>
      </c>
      <c r="H12" s="8">
        <f>G12</f>
        <v>19</v>
      </c>
      <c r="I12" s="15">
        <v>19</v>
      </c>
      <c r="J12" s="8">
        <f>I12</f>
        <v>19</v>
      </c>
      <c r="K12" s="15">
        <v>14</v>
      </c>
      <c r="L12" s="8">
        <f>K12</f>
        <v>14</v>
      </c>
      <c r="M12" s="15">
        <v>14</v>
      </c>
      <c r="N12" s="8">
        <f>M12</f>
        <v>14</v>
      </c>
    </row>
    <row r="13" spans="1:14" ht="36" customHeight="1" thickBot="1" x14ac:dyDescent="0.25">
      <c r="A13" s="110" t="s">
        <v>6</v>
      </c>
      <c r="B13" s="110"/>
      <c r="C13" s="9">
        <f t="shared" ref="C13:N13" si="0">SUM(C9:C12)</f>
        <v>17</v>
      </c>
      <c r="D13" s="8">
        <f t="shared" si="0"/>
        <v>21.939999999999998</v>
      </c>
      <c r="E13" s="9">
        <f t="shared" si="0"/>
        <v>17</v>
      </c>
      <c r="F13" s="8">
        <f t="shared" si="0"/>
        <v>21.939999999999998</v>
      </c>
      <c r="G13" s="9">
        <f t="shared" si="0"/>
        <v>22</v>
      </c>
      <c r="H13" s="8">
        <f t="shared" si="0"/>
        <v>26.939999999999998</v>
      </c>
      <c r="I13" s="9">
        <f>SUM(I9:I12)</f>
        <v>22</v>
      </c>
      <c r="J13" s="8">
        <f>SUM(J9:J12)</f>
        <v>26.939999999999998</v>
      </c>
      <c r="K13" s="9">
        <f>SUM(K9:K12)</f>
        <v>17</v>
      </c>
      <c r="L13" s="8">
        <f>SUM(L9:L12)</f>
        <v>21.939999999999998</v>
      </c>
      <c r="M13" s="9">
        <f t="shared" si="0"/>
        <v>17</v>
      </c>
      <c r="N13" s="8">
        <f t="shared" si="0"/>
        <v>21.939999999999998</v>
      </c>
    </row>
    <row r="14" spans="1:14" ht="36" customHeight="1" thickBot="1" x14ac:dyDescent="0.25">
      <c r="A14" s="107" t="s">
        <v>7</v>
      </c>
      <c r="B14" s="107"/>
      <c r="C14" s="16"/>
      <c r="D14" s="10" t="s">
        <v>30</v>
      </c>
      <c r="E14" s="16"/>
      <c r="F14" s="10" t="s">
        <v>30</v>
      </c>
      <c r="G14" s="16"/>
      <c r="H14" s="10" t="s">
        <v>30</v>
      </c>
      <c r="I14" s="16"/>
      <c r="J14" s="10" t="s">
        <v>30</v>
      </c>
      <c r="K14" s="16"/>
      <c r="L14" s="10" t="s">
        <v>30</v>
      </c>
      <c r="M14" s="16"/>
      <c r="N14" s="10" t="s">
        <v>30</v>
      </c>
    </row>
    <row r="15" spans="1:14" ht="9" customHeight="1" x14ac:dyDescent="0.2"/>
    <row r="16" spans="1:14" ht="12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6" ht="16.5" customHeight="1" thickBot="1" x14ac:dyDescent="0.25"/>
    <row r="18" spans="1:16" ht="17.25" customHeight="1" x14ac:dyDescent="0.2">
      <c r="A18" s="28" t="s">
        <v>21</v>
      </c>
      <c r="B18" s="31" t="s">
        <v>19</v>
      </c>
      <c r="C18" s="31"/>
      <c r="D18" s="31"/>
      <c r="E18" s="31"/>
      <c r="F18" s="36"/>
      <c r="G18" s="76"/>
      <c r="H18" s="77"/>
    </row>
    <row r="19" spans="1:16" ht="17.25" customHeight="1" x14ac:dyDescent="0.2">
      <c r="A19" s="29" t="s">
        <v>1</v>
      </c>
      <c r="B19" s="99" t="s">
        <v>3</v>
      </c>
      <c r="C19" s="99"/>
      <c r="D19" s="99"/>
      <c r="E19" s="100"/>
      <c r="F19" s="37"/>
      <c r="G19" s="37"/>
      <c r="H19" s="78"/>
    </row>
    <row r="20" spans="1:16" ht="17.25" customHeight="1" thickBot="1" x14ac:dyDescent="0.25">
      <c r="A20" s="30" t="s">
        <v>2</v>
      </c>
      <c r="B20" s="89" t="s">
        <v>82</v>
      </c>
      <c r="C20" s="90"/>
      <c r="D20" s="90"/>
      <c r="E20" s="90"/>
      <c r="F20" s="38"/>
      <c r="G20" s="38"/>
      <c r="H20" s="79"/>
    </row>
    <row r="21" spans="1:16" ht="17.25" customHeight="1" thickBot="1" x14ac:dyDescent="0.25"/>
    <row r="22" spans="1:16" ht="17.25" customHeight="1" x14ac:dyDescent="0.25">
      <c r="A22" s="121" t="s">
        <v>11</v>
      </c>
      <c r="B22" s="121"/>
      <c r="C22" s="121"/>
      <c r="D22" s="121"/>
    </row>
    <row r="23" spans="1:16" ht="17.25" customHeight="1" x14ac:dyDescent="0.2">
      <c r="A23" s="114" t="s">
        <v>12</v>
      </c>
      <c r="B23" s="115"/>
      <c r="C23" s="115"/>
      <c r="D23" s="116"/>
      <c r="E23" s="11"/>
      <c r="F23" s="11"/>
      <c r="G23" s="11"/>
    </row>
    <row r="24" spans="1:16" x14ac:dyDescent="0.2">
      <c r="A24" s="114" t="s">
        <v>13</v>
      </c>
      <c r="B24" s="115"/>
      <c r="C24" s="115"/>
      <c r="D24" s="116"/>
    </row>
    <row r="25" spans="1:16" x14ac:dyDescent="0.2">
      <c r="A25" s="114" t="s">
        <v>14</v>
      </c>
      <c r="B25" s="115"/>
      <c r="C25" s="115"/>
      <c r="D25" s="1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14" t="s">
        <v>15</v>
      </c>
      <c r="B26" s="115"/>
      <c r="C26" s="115"/>
      <c r="D26" s="116"/>
    </row>
    <row r="27" spans="1:16" ht="13.5" thickBot="1" x14ac:dyDescent="0.25">
      <c r="A27" s="118" t="s">
        <v>16</v>
      </c>
      <c r="B27" s="119"/>
      <c r="C27" s="119"/>
      <c r="D27" s="120"/>
    </row>
  </sheetData>
  <sheetProtection algorithmName="SHA-512" hashValue="u0aXSFnnWj538oK8GEc8sGU3RaX3vqSuMHrFVm4j4vF8z9R4Y0QEiBa0Ld+CQAYtZxwJge9rEaGx2XKZH9ZsXA==" saltValue="5IHzEmVQfJiaQ9jimFgOyg==" spinCount="100000" sheet="1" objects="1" scenarios="1"/>
  <protectedRanges>
    <protectedRange sqref="M9:M12 K9:K12" name="Plage4"/>
    <protectedRange sqref="G9:G12 I9:I12" name="Plage3"/>
    <protectedRange sqref="E9:E12" name="Plage2"/>
    <protectedRange sqref="C9:C12" name="Plage1"/>
  </protectedRanges>
  <mergeCells count="12">
    <mergeCell ref="A26:D26"/>
    <mergeCell ref="A27:D27"/>
    <mergeCell ref="A22:D22"/>
    <mergeCell ref="A1:N2"/>
    <mergeCell ref="A23:D23"/>
    <mergeCell ref="A24:D24"/>
    <mergeCell ref="A25:D25"/>
    <mergeCell ref="B19:E19"/>
    <mergeCell ref="A12:B12"/>
    <mergeCell ref="A13:B13"/>
    <mergeCell ref="A14:B14"/>
    <mergeCell ref="A4:N4"/>
  </mergeCells>
  <phoneticPr fontId="2" type="noConversion"/>
  <pageMargins left="0.3" right="0.37" top="0.5" bottom="0.35" header="0.32" footer="0.22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G3" sqref="G3"/>
    </sheetView>
  </sheetViews>
  <sheetFormatPr baseColWidth="10" defaultRowHeight="12.75" x14ac:dyDescent="0.2"/>
  <cols>
    <col min="1" max="1" width="12.85546875" customWidth="1"/>
    <col min="2" max="2" width="13" customWidth="1"/>
    <col min="3" max="3" width="14.5703125" bestFit="1" customWidth="1"/>
    <col min="4" max="4" width="15.28515625" customWidth="1"/>
    <col min="5" max="5" width="13.85546875" bestFit="1" customWidth="1"/>
    <col min="6" max="6" width="15.28515625" customWidth="1"/>
    <col min="7" max="7" width="13.85546875" bestFit="1" customWidth="1"/>
    <col min="8" max="8" width="15.28515625" customWidth="1"/>
    <col min="9" max="9" width="14.42578125" bestFit="1" customWidth="1"/>
    <col min="10" max="10" width="15.28515625" customWidth="1"/>
    <col min="11" max="11" width="13.85546875" bestFit="1" customWidth="1"/>
    <col min="12" max="12" width="15.28515625" customWidth="1"/>
  </cols>
  <sheetData>
    <row r="1" spans="1:12" x14ac:dyDescent="0.2">
      <c r="A1" s="108" t="s">
        <v>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2" ht="15.75" x14ac:dyDescent="0.2">
      <c r="A4" s="109" t="s">
        <v>87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3.5" thickBot="1" x14ac:dyDescent="0.25"/>
    <row r="6" spans="1:12" ht="17.25" customHeight="1" thickBot="1" x14ac:dyDescent="0.25">
      <c r="A6" s="111" t="s">
        <v>23</v>
      </c>
      <c r="B6" s="112"/>
      <c r="C6" s="112"/>
      <c r="D6" s="112"/>
      <c r="E6" s="112"/>
      <c r="F6" s="112"/>
      <c r="G6" s="112"/>
      <c r="H6" s="112"/>
      <c r="I6" s="71"/>
      <c r="J6" s="71"/>
      <c r="K6" s="71"/>
      <c r="L6" s="74"/>
    </row>
    <row r="7" spans="1:12" ht="13.5" thickBot="1" x14ac:dyDescent="0.25"/>
    <row r="8" spans="1:12" ht="36" customHeight="1" thickBot="1" x14ac:dyDescent="0.25">
      <c r="A8" s="2" t="s">
        <v>4</v>
      </c>
      <c r="B8" s="2" t="s">
        <v>5</v>
      </c>
      <c r="C8" s="17" t="s">
        <v>71</v>
      </c>
      <c r="D8" s="4" t="s">
        <v>20</v>
      </c>
      <c r="E8" s="17" t="s">
        <v>72</v>
      </c>
      <c r="F8" s="4" t="s">
        <v>20</v>
      </c>
      <c r="G8" s="17" t="s">
        <v>32</v>
      </c>
      <c r="H8" s="4" t="s">
        <v>20</v>
      </c>
      <c r="I8" s="17" t="s">
        <v>73</v>
      </c>
      <c r="J8" s="4" t="s">
        <v>20</v>
      </c>
      <c r="K8" s="72" t="s">
        <v>27</v>
      </c>
      <c r="L8" s="4" t="s">
        <v>20</v>
      </c>
    </row>
    <row r="9" spans="1:12" ht="36" customHeight="1" thickBot="1" x14ac:dyDescent="0.25">
      <c r="A9" s="6" t="s">
        <v>21</v>
      </c>
      <c r="B9" s="6">
        <v>14</v>
      </c>
      <c r="C9" s="18">
        <v>1</v>
      </c>
      <c r="D9" s="8">
        <f>C9*2</f>
        <v>2</v>
      </c>
      <c r="E9" s="18">
        <v>1</v>
      </c>
      <c r="F9" s="8">
        <f>E9*2</f>
        <v>2</v>
      </c>
      <c r="G9" s="18">
        <v>1</v>
      </c>
      <c r="H9" s="8">
        <f>G9*2</f>
        <v>2</v>
      </c>
      <c r="I9" s="18">
        <v>1</v>
      </c>
      <c r="J9" s="8">
        <f>I9*2</f>
        <v>2</v>
      </c>
      <c r="K9" s="18">
        <v>1</v>
      </c>
      <c r="L9" s="8">
        <f>K9*2</f>
        <v>2</v>
      </c>
    </row>
    <row r="10" spans="1:12" ht="36" customHeight="1" thickBot="1" x14ac:dyDescent="0.25">
      <c r="A10" s="6" t="s">
        <v>1</v>
      </c>
      <c r="B10" s="6">
        <v>50</v>
      </c>
      <c r="C10" s="18">
        <v>1</v>
      </c>
      <c r="D10" s="8">
        <f>C10*2.57</f>
        <v>2.57</v>
      </c>
      <c r="E10" s="18">
        <v>1</v>
      </c>
      <c r="F10" s="8">
        <f>E10*2.57</f>
        <v>2.57</v>
      </c>
      <c r="G10" s="18">
        <v>1</v>
      </c>
      <c r="H10" s="8">
        <f>G10*2.57</f>
        <v>2.57</v>
      </c>
      <c r="I10" s="18">
        <v>1</v>
      </c>
      <c r="J10" s="8">
        <f>I10*2.57</f>
        <v>2.57</v>
      </c>
      <c r="K10" s="18">
        <v>1</v>
      </c>
      <c r="L10" s="8">
        <f>K10*2.57</f>
        <v>2.57</v>
      </c>
    </row>
    <row r="11" spans="1:12" ht="36" customHeight="1" thickBot="1" x14ac:dyDescent="0.25">
      <c r="A11" s="6" t="s">
        <v>2</v>
      </c>
      <c r="B11" s="6">
        <v>53</v>
      </c>
      <c r="C11" s="18">
        <v>1</v>
      </c>
      <c r="D11" s="8">
        <f>C11*2.57</f>
        <v>2.57</v>
      </c>
      <c r="E11" s="18">
        <v>1</v>
      </c>
      <c r="F11" s="8">
        <f>E11*2.57</f>
        <v>2.57</v>
      </c>
      <c r="G11" s="18">
        <v>1</v>
      </c>
      <c r="H11" s="8">
        <f>G11*2.57</f>
        <v>2.57</v>
      </c>
      <c r="I11" s="18">
        <v>1</v>
      </c>
      <c r="J11" s="8">
        <f>I11*2.57</f>
        <v>2.57</v>
      </c>
      <c r="K11" s="18">
        <v>1</v>
      </c>
      <c r="L11" s="8">
        <f>K11*2.57</f>
        <v>2.57</v>
      </c>
    </row>
    <row r="12" spans="1:12" ht="36" customHeight="1" thickBot="1" x14ac:dyDescent="0.25">
      <c r="A12" s="103" t="s">
        <v>8</v>
      </c>
      <c r="B12" s="104"/>
      <c r="C12" s="18">
        <v>10</v>
      </c>
      <c r="D12" s="8">
        <f>C12</f>
        <v>10</v>
      </c>
      <c r="E12" s="18">
        <v>10</v>
      </c>
      <c r="F12" s="8">
        <f>E12</f>
        <v>10</v>
      </c>
      <c r="G12" s="18">
        <v>10</v>
      </c>
      <c r="H12" s="8">
        <f>G12</f>
        <v>10</v>
      </c>
      <c r="I12" s="18">
        <v>10</v>
      </c>
      <c r="J12" s="8">
        <f>I12</f>
        <v>10</v>
      </c>
      <c r="K12" s="18">
        <v>13</v>
      </c>
      <c r="L12" s="8">
        <f>K12</f>
        <v>13</v>
      </c>
    </row>
    <row r="13" spans="1:12" ht="36" customHeight="1" thickBot="1" x14ac:dyDescent="0.25">
      <c r="A13" s="110" t="s">
        <v>6</v>
      </c>
      <c r="B13" s="110"/>
      <c r="C13" s="9">
        <f t="shared" ref="C13:L13" si="0">SUM(C9:C12)</f>
        <v>13</v>
      </c>
      <c r="D13" s="8">
        <f t="shared" si="0"/>
        <v>17.14</v>
      </c>
      <c r="E13" s="9">
        <f t="shared" si="0"/>
        <v>13</v>
      </c>
      <c r="F13" s="8">
        <f>SUM(F9:F12)</f>
        <v>17.14</v>
      </c>
      <c r="G13" s="9">
        <f t="shared" si="0"/>
        <v>13</v>
      </c>
      <c r="H13" s="8">
        <f t="shared" si="0"/>
        <v>17.14</v>
      </c>
      <c r="I13" s="9">
        <f t="shared" si="0"/>
        <v>13</v>
      </c>
      <c r="J13" s="8">
        <f t="shared" si="0"/>
        <v>17.14</v>
      </c>
      <c r="K13" s="9">
        <f t="shared" si="0"/>
        <v>16</v>
      </c>
      <c r="L13" s="8">
        <f t="shared" si="0"/>
        <v>20.14</v>
      </c>
    </row>
    <row r="14" spans="1:12" ht="36" customHeight="1" thickBot="1" x14ac:dyDescent="0.25">
      <c r="A14" s="107" t="s">
        <v>7</v>
      </c>
      <c r="B14" s="107"/>
      <c r="C14" s="19"/>
      <c r="D14" s="75" t="s">
        <v>77</v>
      </c>
      <c r="E14" s="19"/>
      <c r="F14" s="10" t="s">
        <v>78</v>
      </c>
      <c r="G14" s="19"/>
      <c r="H14" s="10" t="s">
        <v>78</v>
      </c>
      <c r="I14" s="19"/>
      <c r="J14" s="10" t="s">
        <v>78</v>
      </c>
      <c r="K14" s="19" t="s">
        <v>34</v>
      </c>
      <c r="L14" s="10" t="s">
        <v>78</v>
      </c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8" spans="1:7" ht="13.5" thickBot="1" x14ac:dyDescent="0.25"/>
    <row r="19" spans="1:7" ht="18.75" customHeight="1" x14ac:dyDescent="0.2">
      <c r="A19" s="28" t="s">
        <v>21</v>
      </c>
      <c r="B19" s="31" t="s">
        <v>19</v>
      </c>
      <c r="C19" s="31"/>
      <c r="D19" s="31"/>
      <c r="E19" s="31"/>
      <c r="F19" s="31"/>
      <c r="G19" s="31"/>
    </row>
    <row r="20" spans="1:7" ht="18.75" customHeight="1" x14ac:dyDescent="0.2">
      <c r="A20" s="29" t="s">
        <v>1</v>
      </c>
      <c r="B20" s="67" t="s">
        <v>3</v>
      </c>
      <c r="C20" s="67"/>
      <c r="D20" s="67"/>
      <c r="E20" s="68"/>
      <c r="F20" s="32"/>
      <c r="G20" s="33"/>
    </row>
    <row r="21" spans="1:7" ht="18.75" customHeight="1" thickBot="1" x14ac:dyDescent="0.25">
      <c r="A21" s="30" t="s">
        <v>2</v>
      </c>
      <c r="B21" s="69" t="s">
        <v>9</v>
      </c>
      <c r="C21" s="69"/>
      <c r="D21" s="69"/>
      <c r="E21" s="70"/>
      <c r="F21" s="34"/>
      <c r="G21" s="35"/>
    </row>
  </sheetData>
  <sheetProtection algorithmName="SHA-512" hashValue="s7EjqDrmqrvjhSzI/fdeyg94QelGGzM9OLeIO6vVRzgyp7z9flnLhe2UJps6gusXLPVKRiI6nl8zZ8Xpw/KfGA==" saltValue="XAQltq+er5EwoZYIhTOksw==" spinCount="100000" sheet="1" objects="1" scenarios="1"/>
  <protectedRanges>
    <protectedRange sqref="K9:K12" name="Plage5"/>
    <protectedRange sqref="I9:I12" name="Plage4"/>
    <protectedRange sqref="G9:G12" name="Plage3"/>
    <protectedRange sqref="E9:E12" name="Plage2"/>
    <protectedRange sqref="C9:C12" name="Plage1"/>
  </protectedRanges>
  <mergeCells count="6">
    <mergeCell ref="A13:B13"/>
    <mergeCell ref="A14:B14"/>
    <mergeCell ref="A1:L2"/>
    <mergeCell ref="A4:L4"/>
    <mergeCell ref="A6:H6"/>
    <mergeCell ref="A12:B12"/>
  </mergeCells>
  <phoneticPr fontId="2" type="noConversion"/>
  <pageMargins left="0.12" right="0.12" top="0.984251969" bottom="0.984251969" header="0.4921259845" footer="0.4921259845"/>
  <pageSetup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3" sqref="F3"/>
    </sheetView>
  </sheetViews>
  <sheetFormatPr baseColWidth="10" defaultRowHeight="12.75" x14ac:dyDescent="0.2"/>
  <cols>
    <col min="1" max="2" width="12.85546875" customWidth="1"/>
    <col min="3" max="8" width="17.7109375" customWidth="1"/>
    <col min="9" max="10" width="22.28515625" customWidth="1"/>
    <col min="11" max="12" width="15.5703125" customWidth="1"/>
  </cols>
  <sheetData>
    <row r="1" spans="1:10" ht="12.75" customHeight="1" x14ac:dyDescent="0.2">
      <c r="A1" s="122" t="s">
        <v>17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3.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9.5" customHeight="1" x14ac:dyDescent="0.2"/>
    <row r="4" spans="1:10" ht="16.5" customHeight="1" x14ac:dyDescent="0.2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41.25" customHeight="1" thickBot="1" x14ac:dyDescent="0.25"/>
    <row r="6" spans="1:10" ht="17.25" customHeight="1" thickBot="1" x14ac:dyDescent="0.25">
      <c r="A6" s="127" t="s">
        <v>23</v>
      </c>
      <c r="B6" s="128"/>
      <c r="C6" s="128"/>
      <c r="D6" s="128"/>
      <c r="E6" s="128"/>
      <c r="F6" s="128"/>
      <c r="G6" s="128"/>
      <c r="H6" s="128"/>
      <c r="I6" s="128"/>
      <c r="J6" s="129"/>
    </row>
    <row r="8" spans="1:10" ht="13.5" thickBot="1" x14ac:dyDescent="0.25"/>
    <row r="9" spans="1:10" ht="36" customHeight="1" thickBot="1" x14ac:dyDescent="0.25">
      <c r="A9" s="2" t="s">
        <v>4</v>
      </c>
      <c r="B9" s="2" t="s">
        <v>5</v>
      </c>
      <c r="C9" s="3" t="s">
        <v>83</v>
      </c>
      <c r="D9" s="4" t="s">
        <v>20</v>
      </c>
      <c r="E9" s="3" t="s">
        <v>84</v>
      </c>
      <c r="F9" s="4" t="s">
        <v>20</v>
      </c>
      <c r="G9" s="3" t="s">
        <v>25</v>
      </c>
      <c r="H9" s="4" t="s">
        <v>20</v>
      </c>
      <c r="I9" s="14" t="s">
        <v>26</v>
      </c>
      <c r="J9" s="4" t="s">
        <v>20</v>
      </c>
    </row>
    <row r="10" spans="1:10" ht="36" customHeight="1" thickBot="1" x14ac:dyDescent="0.25">
      <c r="A10" s="6" t="s">
        <v>21</v>
      </c>
      <c r="B10" s="6">
        <v>14</v>
      </c>
      <c r="C10" s="7">
        <v>1</v>
      </c>
      <c r="D10" s="8">
        <f>C10*2.55</f>
        <v>2.5499999999999998</v>
      </c>
      <c r="E10" s="92">
        <v>1</v>
      </c>
      <c r="F10" s="91">
        <f>E10*2.64</f>
        <v>2.64</v>
      </c>
      <c r="G10" s="7">
        <v>1</v>
      </c>
      <c r="H10" s="8">
        <f>G10*2.91</f>
        <v>2.91</v>
      </c>
      <c r="I10" s="7">
        <v>1</v>
      </c>
      <c r="J10" s="8">
        <f>I10*2.09</f>
        <v>2.09</v>
      </c>
    </row>
    <row r="11" spans="1:10" ht="36" customHeight="1" thickBot="1" x14ac:dyDescent="0.25">
      <c r="A11" s="6" t="s">
        <v>1</v>
      </c>
      <c r="B11" s="6">
        <v>50</v>
      </c>
      <c r="C11" s="7">
        <v>1</v>
      </c>
      <c r="D11" s="8">
        <f>C11*3.5</f>
        <v>3.5</v>
      </c>
      <c r="E11" s="92">
        <v>1</v>
      </c>
      <c r="F11" s="91">
        <f>E11*3.63</f>
        <v>3.63</v>
      </c>
      <c r="G11" s="7">
        <v>2</v>
      </c>
      <c r="H11" s="8">
        <f>G11*4</f>
        <v>8</v>
      </c>
      <c r="I11" s="7">
        <v>1</v>
      </c>
      <c r="J11" s="8">
        <f>I11*2.88</f>
        <v>2.88</v>
      </c>
    </row>
    <row r="12" spans="1:10" ht="36" customHeight="1" thickBot="1" x14ac:dyDescent="0.25">
      <c r="A12" s="6" t="s">
        <v>2</v>
      </c>
      <c r="B12" s="6">
        <v>53</v>
      </c>
      <c r="C12" s="7">
        <v>1</v>
      </c>
      <c r="D12" s="8">
        <f>C12*3.5</f>
        <v>3.5</v>
      </c>
      <c r="E12" s="92">
        <v>1</v>
      </c>
      <c r="F12" s="91">
        <f>E12*3.63</f>
        <v>3.63</v>
      </c>
      <c r="G12" s="7">
        <v>1</v>
      </c>
      <c r="H12" s="8">
        <f>G12*4</f>
        <v>4</v>
      </c>
      <c r="I12" s="7">
        <v>1</v>
      </c>
      <c r="J12" s="8">
        <f>I12*2.88</f>
        <v>2.88</v>
      </c>
    </row>
    <row r="13" spans="1:10" ht="36" customHeight="1" thickBot="1" x14ac:dyDescent="0.25">
      <c r="A13" s="123" t="s">
        <v>8</v>
      </c>
      <c r="B13" s="124"/>
      <c r="C13" s="7">
        <v>14</v>
      </c>
      <c r="D13" s="8">
        <f>C13</f>
        <v>14</v>
      </c>
      <c r="E13" s="92">
        <v>14</v>
      </c>
      <c r="F13" s="91">
        <f>E13</f>
        <v>14</v>
      </c>
      <c r="G13" s="7">
        <v>14</v>
      </c>
      <c r="H13" s="8">
        <f>G13</f>
        <v>14</v>
      </c>
      <c r="I13" s="7">
        <v>14</v>
      </c>
      <c r="J13" s="8">
        <f>I13</f>
        <v>14</v>
      </c>
    </row>
    <row r="14" spans="1:10" ht="36" customHeight="1" thickBot="1" x14ac:dyDescent="0.25">
      <c r="A14" s="125" t="s">
        <v>6</v>
      </c>
      <c r="B14" s="125"/>
      <c r="C14" s="9">
        <f t="shared" ref="C14:J14" si="0">SUM(C10:C13)</f>
        <v>17</v>
      </c>
      <c r="D14" s="8">
        <f t="shared" si="0"/>
        <v>23.55</v>
      </c>
      <c r="E14" s="9">
        <f>SUM(E10:E13)</f>
        <v>17</v>
      </c>
      <c r="F14" s="91">
        <f>SUM(F10:F13)</f>
        <v>23.9</v>
      </c>
      <c r="G14" s="9">
        <f t="shared" si="0"/>
        <v>18</v>
      </c>
      <c r="H14" s="8">
        <f t="shared" si="0"/>
        <v>28.91</v>
      </c>
      <c r="I14" s="9">
        <f t="shared" si="0"/>
        <v>17</v>
      </c>
      <c r="J14" s="8">
        <f t="shared" si="0"/>
        <v>21.85</v>
      </c>
    </row>
    <row r="15" spans="1:10" ht="36" customHeight="1" thickBot="1" x14ac:dyDescent="0.25">
      <c r="A15" s="126" t="s">
        <v>7</v>
      </c>
      <c r="B15" s="126"/>
      <c r="C15" s="16"/>
      <c r="D15" s="10" t="s">
        <v>85</v>
      </c>
      <c r="E15" s="16"/>
      <c r="F15" s="10" t="s">
        <v>86</v>
      </c>
      <c r="G15" s="16"/>
      <c r="H15" s="10" t="s">
        <v>22</v>
      </c>
      <c r="I15" s="16"/>
      <c r="J15" s="10" t="s">
        <v>24</v>
      </c>
    </row>
    <row r="17" spans="1:9" ht="13.5" thickBot="1" x14ac:dyDescent="0.25"/>
    <row r="18" spans="1:9" ht="16.5" customHeight="1" x14ac:dyDescent="0.2">
      <c r="A18" s="28" t="s">
        <v>21</v>
      </c>
      <c r="B18" s="31" t="s">
        <v>19</v>
      </c>
      <c r="C18" s="31"/>
      <c r="D18" s="31"/>
      <c r="E18" s="31"/>
      <c r="F18" s="31"/>
      <c r="G18" s="31"/>
      <c r="H18" s="88"/>
      <c r="I18" s="88"/>
    </row>
    <row r="19" spans="1:9" ht="16.5" customHeight="1" x14ac:dyDescent="0.2">
      <c r="A19" s="29" t="s">
        <v>1</v>
      </c>
      <c r="B19" s="99" t="s">
        <v>3</v>
      </c>
      <c r="C19" s="99"/>
      <c r="D19" s="99"/>
      <c r="E19" s="100"/>
      <c r="F19" s="100"/>
      <c r="G19" s="99"/>
      <c r="H19" s="40"/>
      <c r="I19" s="40"/>
    </row>
    <row r="20" spans="1:9" ht="16.5" customHeight="1" thickBot="1" x14ac:dyDescent="0.25">
      <c r="A20" s="30" t="s">
        <v>2</v>
      </c>
      <c r="B20" s="101" t="s">
        <v>9</v>
      </c>
      <c r="C20" s="101"/>
      <c r="D20" s="101"/>
      <c r="E20" s="102"/>
      <c r="F20" s="102"/>
      <c r="G20" s="101"/>
      <c r="H20" s="40"/>
      <c r="I20" s="40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</sheetData>
  <sheetProtection algorithmName="SHA-512" hashValue="o1FbeBZzBcxk3eLUDlOrQjDnoFRIqRuzD9ODYpXlTpj3pHcowoI8VzuSZDNHpofkRZRnRwuk4RMDL6SmUWYXMw==" saltValue="hmir8VkeXnjUHEJmP5rXwA==" spinCount="100000" sheet="1" objects="1" scenarios="1"/>
  <protectedRanges>
    <protectedRange sqref="C10:C13" name="Plage1"/>
    <protectedRange sqref="G10:G13" name="Plage2"/>
    <protectedRange sqref="I10:I13" name="Plage3"/>
  </protectedRanges>
  <mergeCells count="8">
    <mergeCell ref="B19:G19"/>
    <mergeCell ref="B20:G20"/>
    <mergeCell ref="A1:J2"/>
    <mergeCell ref="A13:B13"/>
    <mergeCell ref="A14:B14"/>
    <mergeCell ref="A15:B15"/>
    <mergeCell ref="A6:J6"/>
    <mergeCell ref="A4:J4"/>
  </mergeCells>
  <phoneticPr fontId="2" type="noConversion"/>
  <pageMargins left="0.78740157499999996" right="0.78740157499999996" top="0.76" bottom="0.71" header="0.4921259845" footer="0.4921259845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ADAPTATION - PRIMAIRE</vt:lpstr>
      <vt:lpstr>ADAPTATION - SECONDAIRE</vt:lpstr>
      <vt:lpstr>PRÉSCOLAIRE</vt:lpstr>
      <vt:lpstr>PRIMAIRE MILIEUX ORDINAIRES</vt:lpstr>
      <vt:lpstr>GPAÉ MILIEUX ORDINAIRES</vt:lpstr>
      <vt:lpstr>PRIMAIRE MILIEUX DÉFAVORISÉS</vt:lpstr>
      <vt:lpstr>GPAÉ MILIEUX DÉFAVORISÉS</vt:lpstr>
      <vt:lpstr>SECONDAIRE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gveillette</dc:creator>
  <cp:lastModifiedBy>Julie Collins</cp:lastModifiedBy>
  <cp:lastPrinted>2013-11-11T14:17:36Z</cp:lastPrinted>
  <dcterms:created xsi:type="dcterms:W3CDTF">2011-05-02T19:00:02Z</dcterms:created>
  <dcterms:modified xsi:type="dcterms:W3CDTF">2017-09-19T18:33:24Z</dcterms:modified>
</cp:coreProperties>
</file>